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465" windowHeight="4275" tabRatio="601" activeTab="1"/>
  </bookViews>
  <sheets>
    <sheet name="Sheet1" sheetId="1" r:id="rId1"/>
    <sheet name="表33" sheetId="2" r:id="rId2"/>
    <sheet name="表33-1" sheetId="3" r:id="rId3"/>
  </sheets>
  <definedNames>
    <definedName name="_xlnm.Print_Area" localSheetId="2">'表33-1'!$A$1:$V$37</definedName>
  </definedNames>
  <calcPr fullCalcOnLoad="1"/>
</workbook>
</file>

<file path=xl/sharedStrings.xml><?xml version="1.0" encoding="utf-8"?>
<sst xmlns="http://schemas.openxmlformats.org/spreadsheetml/2006/main" count="246" uniqueCount="99">
  <si>
    <t>Grand Total</t>
  </si>
  <si>
    <t>No.</t>
  </si>
  <si>
    <t>%</t>
  </si>
  <si>
    <t>Taipei City</t>
  </si>
  <si>
    <t>Keelung City</t>
  </si>
  <si>
    <t>Hsinchu City</t>
  </si>
  <si>
    <t>Taoyuan County</t>
  </si>
  <si>
    <t>Hsinchu County</t>
  </si>
  <si>
    <t>Miaoli County</t>
  </si>
  <si>
    <t>Taichung City</t>
  </si>
  <si>
    <t>Changhua County</t>
  </si>
  <si>
    <t>Nantou County</t>
  </si>
  <si>
    <t>Tainan City</t>
  </si>
  <si>
    <t>Chiayi City</t>
  </si>
  <si>
    <t>Yunlin County</t>
  </si>
  <si>
    <t>Chiayi County</t>
  </si>
  <si>
    <t>Kaohsiung City</t>
  </si>
  <si>
    <t>Penghu County</t>
  </si>
  <si>
    <t>Hualien County</t>
  </si>
  <si>
    <t>Taitung County</t>
  </si>
  <si>
    <t>Unit : No.</t>
  </si>
  <si>
    <t>Category 5</t>
  </si>
  <si>
    <t xml:space="preserve">   Group Insurance Applicants</t>
  </si>
  <si>
    <t>Division &amp; Locale</t>
  </si>
  <si>
    <t>Table 33</t>
  </si>
  <si>
    <t xml:space="preserve">Table 33    Group Insurance Applicants                                                </t>
  </si>
  <si>
    <r>
      <t xml:space="preserve">          </t>
    </r>
    <r>
      <rPr>
        <sz val="15.5"/>
        <rFont val="Times New Roman"/>
        <family val="1"/>
      </rPr>
      <t>by Beneficiary Category, NHI Regional Division and Locale</t>
    </r>
  </si>
  <si>
    <t>(一)承保業務</t>
  </si>
  <si>
    <t>1. Enrollment and Underwriting</t>
  </si>
  <si>
    <t xml:space="preserve">Taipei Division </t>
  </si>
  <si>
    <r>
      <rPr>
        <sz val="17"/>
        <rFont val="華康楷書體 Std W5"/>
        <family val="1"/>
      </rPr>
      <t>表</t>
    </r>
    <r>
      <rPr>
        <sz val="17"/>
        <rFont val="Times New Roman"/>
        <family val="1"/>
      </rPr>
      <t xml:space="preserve"> 33</t>
    </r>
    <r>
      <rPr>
        <sz val="17"/>
        <rFont val="華康楷書體 Std W5"/>
        <family val="1"/>
      </rPr>
      <t>　投保單位數－按保險對象類目及縣市別分</t>
    </r>
  </si>
  <si>
    <r>
      <rPr>
        <sz val="10"/>
        <rFont val="華康楷書體 Std W5"/>
        <family val="1"/>
      </rPr>
      <t>單位：個</t>
    </r>
  </si>
  <si>
    <r>
      <rPr>
        <sz val="10"/>
        <rFont val="華康楷書體 Std W5"/>
        <family val="1"/>
      </rPr>
      <t>總計</t>
    </r>
  </si>
  <si>
    <r>
      <t xml:space="preserve">  </t>
    </r>
    <r>
      <rPr>
        <sz val="10"/>
        <rFont val="華康楷書體 Std W5"/>
        <family val="1"/>
      </rPr>
      <t xml:space="preserve">第一類
</t>
    </r>
    <r>
      <rPr>
        <sz val="10"/>
        <rFont val="Times New Roman"/>
        <family val="1"/>
      </rPr>
      <t>Category 1</t>
    </r>
  </si>
  <si>
    <r>
      <rPr>
        <sz val="10"/>
        <rFont val="華康楷書體 Std W5"/>
        <family val="1"/>
      </rPr>
      <t xml:space="preserve">第二類
</t>
    </r>
    <r>
      <rPr>
        <sz val="10"/>
        <rFont val="Times New Roman"/>
        <family val="1"/>
      </rPr>
      <t>Category 2</t>
    </r>
  </si>
  <si>
    <r>
      <rPr>
        <sz val="11"/>
        <rFont val="華康楷書體 Std W5"/>
        <family val="1"/>
      </rPr>
      <t xml:space="preserve">業務組
縣市別
</t>
    </r>
  </si>
  <si>
    <r>
      <rPr>
        <sz val="10"/>
        <rFont val="華康楷書體 Std W5"/>
        <family val="1"/>
      </rPr>
      <t>合</t>
    </r>
    <r>
      <rPr>
        <sz val="10"/>
        <rFont val="Times New Roman"/>
        <family val="1"/>
      </rPr>
      <t xml:space="preserve">  </t>
    </r>
    <r>
      <rPr>
        <sz val="10"/>
        <rFont val="華康楷書體 Std W5"/>
        <family val="1"/>
      </rPr>
      <t xml:space="preserve">計
</t>
    </r>
    <r>
      <rPr>
        <sz val="10"/>
        <rFont val="Times New Roman"/>
        <family val="1"/>
      </rPr>
      <t>Total</t>
    </r>
  </si>
  <si>
    <r>
      <rPr>
        <sz val="10"/>
        <rFont val="華康楷書體 Std W5"/>
        <family val="1"/>
      </rPr>
      <t xml:space="preserve">第一目
</t>
    </r>
    <r>
      <rPr>
        <sz val="10"/>
        <rFont val="Times New Roman"/>
        <family val="1"/>
      </rPr>
      <t>Item 1</t>
    </r>
  </si>
  <si>
    <r>
      <rPr>
        <sz val="10"/>
        <rFont val="華康楷書體 Std W5"/>
        <family val="1"/>
      </rPr>
      <t xml:space="preserve">第二目
</t>
    </r>
    <r>
      <rPr>
        <sz val="10"/>
        <rFont val="Times New Roman"/>
        <family val="1"/>
      </rPr>
      <t>Item 2</t>
    </r>
  </si>
  <si>
    <r>
      <rPr>
        <sz val="10"/>
        <rFont val="華康楷書體 Std W5"/>
        <family val="1"/>
      </rPr>
      <t xml:space="preserve">第三目
</t>
    </r>
    <r>
      <rPr>
        <sz val="10"/>
        <rFont val="Times New Roman"/>
        <family val="1"/>
      </rPr>
      <t>Item 3</t>
    </r>
  </si>
  <si>
    <r>
      <rPr>
        <sz val="10"/>
        <rFont val="華康楷書體 Std W5"/>
        <family val="1"/>
      </rPr>
      <t xml:space="preserve">第四目
</t>
    </r>
    <r>
      <rPr>
        <sz val="10"/>
        <rFont val="Times New Roman"/>
        <family val="1"/>
      </rPr>
      <t>Item 4</t>
    </r>
  </si>
  <si>
    <r>
      <rPr>
        <sz val="10"/>
        <rFont val="華康楷書體 Std W5"/>
        <family val="1"/>
      </rPr>
      <t xml:space="preserve">第五目
</t>
    </r>
    <r>
      <rPr>
        <sz val="10"/>
        <rFont val="Times New Roman"/>
        <family val="1"/>
      </rPr>
      <t>Item 5</t>
    </r>
  </si>
  <si>
    <r>
      <rPr>
        <sz val="10"/>
        <rFont val="華康楷書體 Std W5"/>
        <family val="1"/>
      </rPr>
      <t xml:space="preserve">第二目
</t>
    </r>
    <r>
      <rPr>
        <sz val="10"/>
        <rFont val="Times New Roman"/>
        <family val="1"/>
      </rPr>
      <t>Item 2</t>
    </r>
  </si>
  <si>
    <r>
      <rPr>
        <sz val="10"/>
        <rFont val="華康楷書體 Std W5"/>
        <family val="1"/>
      </rPr>
      <t>單位</t>
    </r>
  </si>
  <si>
    <r>
      <rPr>
        <sz val="10"/>
        <rFont val="華康楷書體 Std W5"/>
        <family val="1"/>
      </rPr>
      <t>百分比</t>
    </r>
  </si>
  <si>
    <r>
      <rPr>
        <b/>
        <sz val="9"/>
        <rFont val="華康楷書體 Std W5"/>
        <family val="1"/>
      </rPr>
      <t>總</t>
    </r>
    <r>
      <rPr>
        <b/>
        <sz val="9"/>
        <rFont val="Times New Roman"/>
        <family val="1"/>
      </rPr>
      <t xml:space="preserve">    </t>
    </r>
    <r>
      <rPr>
        <b/>
        <sz val="9"/>
        <rFont val="華康楷書體 Std W5"/>
        <family val="1"/>
      </rPr>
      <t>計</t>
    </r>
  </si>
  <si>
    <r>
      <rPr>
        <b/>
        <sz val="9"/>
        <rFont val="華康楷書體 Std W5"/>
        <family val="1"/>
      </rPr>
      <t>臺北業務組</t>
    </r>
  </si>
  <si>
    <r>
      <rPr>
        <sz val="9"/>
        <rFont val="華康楷書體 Std W5"/>
        <family val="1"/>
      </rPr>
      <t>臺北市</t>
    </r>
  </si>
  <si>
    <r>
      <rPr>
        <sz val="9"/>
        <rFont val="華康楷書體 Std W5"/>
        <family val="1"/>
      </rPr>
      <t>新北市</t>
    </r>
  </si>
  <si>
    <t>New Taipei City</t>
  </si>
  <si>
    <r>
      <rPr>
        <sz val="9"/>
        <rFont val="華康楷書體 Std W5"/>
        <family val="1"/>
      </rPr>
      <t>基隆市</t>
    </r>
  </si>
  <si>
    <r>
      <rPr>
        <sz val="9"/>
        <rFont val="華康楷書體 Std W5"/>
        <family val="1"/>
      </rPr>
      <t>宜蘭縣</t>
    </r>
  </si>
  <si>
    <t>Yilan County</t>
  </si>
  <si>
    <r>
      <rPr>
        <sz val="9"/>
        <rFont val="華康楷書體 Std W5"/>
        <family val="1"/>
      </rPr>
      <t>金門縣</t>
    </r>
  </si>
  <si>
    <t>Kinmen County</t>
  </si>
  <si>
    <r>
      <rPr>
        <sz val="9"/>
        <rFont val="華康楷書體 Std W5"/>
        <family val="1"/>
      </rPr>
      <t>連江縣</t>
    </r>
  </si>
  <si>
    <t>Lienchiang County</t>
  </si>
  <si>
    <r>
      <rPr>
        <b/>
        <sz val="9"/>
        <rFont val="華康楷書體 Std W5"/>
        <family val="1"/>
      </rPr>
      <t>北區業務組</t>
    </r>
  </si>
  <si>
    <t>Northern Division</t>
  </si>
  <si>
    <r>
      <rPr>
        <sz val="9"/>
        <rFont val="華康楷書體 Std W5"/>
        <family val="1"/>
      </rPr>
      <t>新竹市</t>
    </r>
  </si>
  <si>
    <r>
      <rPr>
        <sz val="9"/>
        <rFont val="華康楷書體 Std W5"/>
        <family val="1"/>
      </rPr>
      <t>桃園縣</t>
    </r>
  </si>
  <si>
    <r>
      <rPr>
        <sz val="9"/>
        <rFont val="華康楷書體 Std W5"/>
        <family val="1"/>
      </rPr>
      <t>新竹縣</t>
    </r>
  </si>
  <si>
    <r>
      <rPr>
        <sz val="9"/>
        <rFont val="華康楷書體 Std W5"/>
        <family val="1"/>
      </rPr>
      <t>苗栗縣</t>
    </r>
  </si>
  <si>
    <r>
      <rPr>
        <b/>
        <sz val="9"/>
        <rFont val="華康楷書體 Std W5"/>
        <family val="1"/>
      </rPr>
      <t>中區業務組</t>
    </r>
  </si>
  <si>
    <t>Central Division</t>
  </si>
  <si>
    <r>
      <rPr>
        <sz val="9"/>
        <rFont val="華康楷書體 Std W5"/>
        <family val="1"/>
      </rPr>
      <t>彰化縣</t>
    </r>
  </si>
  <si>
    <r>
      <rPr>
        <sz val="9"/>
        <rFont val="華康楷書體 Std W5"/>
        <family val="1"/>
      </rPr>
      <t>南投縣</t>
    </r>
  </si>
  <si>
    <r>
      <rPr>
        <b/>
        <sz val="9"/>
        <rFont val="華康楷書體 Std W5"/>
        <family val="1"/>
      </rPr>
      <t>南區業務組</t>
    </r>
  </si>
  <si>
    <t>Southern Division</t>
  </si>
  <si>
    <r>
      <rPr>
        <sz val="9"/>
        <rFont val="華康楷書體 Std W5"/>
        <family val="1"/>
      </rPr>
      <t>嘉義市</t>
    </r>
  </si>
  <si>
    <r>
      <rPr>
        <sz val="9"/>
        <rFont val="華康楷書體 Std W5"/>
        <family val="1"/>
      </rPr>
      <t>雲林縣</t>
    </r>
  </si>
  <si>
    <r>
      <rPr>
        <sz val="9"/>
        <rFont val="華康楷書體 Std W5"/>
        <family val="1"/>
      </rPr>
      <t>嘉義縣</t>
    </r>
  </si>
  <si>
    <r>
      <rPr>
        <b/>
        <sz val="9"/>
        <rFont val="華康楷書體 Std W5"/>
        <family val="1"/>
      </rPr>
      <t>高屏業務組</t>
    </r>
  </si>
  <si>
    <t>KaoPing Division</t>
  </si>
  <si>
    <r>
      <rPr>
        <sz val="9"/>
        <rFont val="華康楷書體 Std W5"/>
        <family val="1"/>
      </rPr>
      <t>屏東縣</t>
    </r>
  </si>
  <si>
    <t>Pingtung County</t>
  </si>
  <si>
    <r>
      <rPr>
        <sz val="9"/>
        <rFont val="華康楷書體 Std W5"/>
        <family val="1"/>
      </rPr>
      <t>澎湖縣</t>
    </r>
  </si>
  <si>
    <r>
      <rPr>
        <b/>
        <sz val="9"/>
        <rFont val="華康楷書體 Std W5"/>
        <family val="1"/>
      </rPr>
      <t>東區業務組</t>
    </r>
  </si>
  <si>
    <t>Eastern Division</t>
  </si>
  <si>
    <r>
      <rPr>
        <sz val="9"/>
        <rFont val="華康楷書體 Std W5"/>
        <family val="1"/>
      </rPr>
      <t>花蓮縣</t>
    </r>
  </si>
  <si>
    <r>
      <rPr>
        <sz val="9"/>
        <rFont val="華康楷書體 Std W5"/>
        <family val="1"/>
      </rPr>
      <t>臺東縣</t>
    </r>
  </si>
  <si>
    <r>
      <rPr>
        <sz val="9"/>
        <rFont val="華康楷書體 Std W5"/>
        <family val="1"/>
      </rPr>
      <t>備註：本表縣市別係按投保單位的通訊地址統計。</t>
    </r>
  </si>
  <si>
    <r>
      <t>Note</t>
    </r>
    <r>
      <rPr>
        <sz val="9"/>
        <rFont val="華康楷書體 Std W5"/>
        <family val="1"/>
      </rPr>
      <t>：</t>
    </r>
    <r>
      <rPr>
        <sz val="9"/>
        <rFont val="Times New Roman"/>
        <family val="1"/>
      </rPr>
      <t>The locales are followed by the mail address of group insurance applicants.</t>
    </r>
  </si>
  <si>
    <r>
      <rPr>
        <sz val="16"/>
        <rFont val="華康楷書體 Std W5"/>
        <family val="1"/>
      </rPr>
      <t>表</t>
    </r>
    <r>
      <rPr>
        <sz val="16"/>
        <rFont val="Times New Roman"/>
        <family val="1"/>
      </rPr>
      <t xml:space="preserve"> 33  </t>
    </r>
    <r>
      <rPr>
        <sz val="16"/>
        <rFont val="華康楷書體 Std W5"/>
        <family val="1"/>
      </rPr>
      <t>投保單位數－按保險對象類目及縣市別分（續完）</t>
    </r>
  </si>
  <si>
    <r>
      <t xml:space="preserve">    </t>
    </r>
    <r>
      <rPr>
        <sz val="14"/>
        <rFont val="Times New Roman"/>
        <family val="1"/>
      </rPr>
      <t>by Beneficiary Category, NHI Regional Division and Locale</t>
    </r>
    <r>
      <rPr>
        <sz val="12.5"/>
        <rFont val="華康楷書體 Std W5"/>
        <family val="1"/>
      </rPr>
      <t>（</t>
    </r>
    <r>
      <rPr>
        <sz val="12.5"/>
        <rFont val="Times New Roman"/>
        <family val="1"/>
      </rPr>
      <t>Cont'd</t>
    </r>
    <r>
      <rPr>
        <sz val="12.5"/>
        <rFont val="華康楷書體 Std W5"/>
        <family val="1"/>
      </rPr>
      <t>）</t>
    </r>
  </si>
  <si>
    <r>
      <rPr>
        <sz val="10"/>
        <rFont val="華康楷書體 Std W5"/>
        <family val="1"/>
      </rPr>
      <t xml:space="preserve">第三類
</t>
    </r>
    <r>
      <rPr>
        <sz val="10"/>
        <rFont val="Times New Roman"/>
        <family val="1"/>
      </rPr>
      <t>Category 3</t>
    </r>
  </si>
  <si>
    <r>
      <rPr>
        <sz val="10"/>
        <rFont val="華康楷書體 Std W5"/>
        <family val="1"/>
      </rPr>
      <t xml:space="preserve">第四類
</t>
    </r>
    <r>
      <rPr>
        <sz val="10"/>
        <rFont val="Times New Roman"/>
        <family val="1"/>
      </rPr>
      <t>Category 4</t>
    </r>
  </si>
  <si>
    <r>
      <rPr>
        <sz val="10"/>
        <rFont val="華康楷書體 Std W5"/>
        <family val="1"/>
      </rPr>
      <t>第五類</t>
    </r>
  </si>
  <si>
    <r>
      <rPr>
        <sz val="10"/>
        <rFont val="華康楷書體 Std W5"/>
        <family val="1"/>
      </rPr>
      <t xml:space="preserve">第六類
</t>
    </r>
    <r>
      <rPr>
        <sz val="10"/>
        <rFont val="Times New Roman"/>
        <family val="1"/>
      </rPr>
      <t>Category 6</t>
    </r>
  </si>
  <si>
    <r>
      <rPr>
        <sz val="10"/>
        <rFont val="華康楷書體 Std W5"/>
        <family val="1"/>
      </rPr>
      <t>合</t>
    </r>
    <r>
      <rPr>
        <sz val="10"/>
        <rFont val="Times New Roman"/>
        <family val="1"/>
      </rPr>
      <t xml:space="preserve">  </t>
    </r>
    <r>
      <rPr>
        <sz val="10"/>
        <rFont val="華康楷書體 Std W5"/>
        <family val="1"/>
      </rPr>
      <t xml:space="preserve">計
</t>
    </r>
    <r>
      <rPr>
        <sz val="10"/>
        <rFont val="Times New Roman"/>
        <family val="1"/>
      </rPr>
      <t>Total</t>
    </r>
  </si>
  <si>
    <r>
      <rPr>
        <sz val="10"/>
        <rFont val="華康楷書體 Std W5"/>
        <family val="1"/>
      </rPr>
      <t xml:space="preserve">第二目
</t>
    </r>
    <r>
      <rPr>
        <sz val="10"/>
        <rFont val="Times New Roman"/>
        <family val="1"/>
      </rPr>
      <t>Item 2</t>
    </r>
  </si>
  <si>
    <r>
      <rPr>
        <sz val="11"/>
        <rFont val="華康楷書體 Std W5"/>
        <family val="1"/>
      </rPr>
      <t>業務組</t>
    </r>
    <r>
      <rPr>
        <sz val="11"/>
        <rFont val="Times New Roman"/>
        <family val="1"/>
      </rPr>
      <t xml:space="preserve">          
</t>
    </r>
    <r>
      <rPr>
        <sz val="11"/>
        <rFont val="華康楷書體 Std W5"/>
        <family val="1"/>
      </rPr>
      <t xml:space="preserve">縣市別
</t>
    </r>
  </si>
  <si>
    <r>
      <rPr>
        <sz val="12"/>
        <rFont val="華康楷書體 Std W5"/>
        <family val="1"/>
      </rPr>
      <t>中華民國</t>
    </r>
    <r>
      <rPr>
        <sz val="12"/>
        <rFont val="Times New Roman"/>
        <family val="1"/>
      </rPr>
      <t>10</t>
    </r>
    <r>
      <rPr>
        <sz val="12"/>
        <rFont val="Times New Roman"/>
        <family val="1"/>
      </rPr>
      <t>1</t>
    </r>
    <r>
      <rPr>
        <sz val="12"/>
        <rFont val="華康楷書體 Std W5"/>
        <family val="1"/>
      </rPr>
      <t>年底</t>
    </r>
  </si>
  <si>
    <t>End of 2012</t>
  </si>
  <si>
    <r>
      <rPr>
        <sz val="12"/>
        <rFont val="華康楷書體 Std W5"/>
        <family val="1"/>
      </rPr>
      <t>中華民國</t>
    </r>
    <r>
      <rPr>
        <sz val="12"/>
        <rFont val="Times New Roman"/>
        <family val="1"/>
      </rPr>
      <t>10</t>
    </r>
    <r>
      <rPr>
        <sz val="12"/>
        <rFont val="Times New Roman"/>
        <family val="1"/>
      </rPr>
      <t>1</t>
    </r>
    <r>
      <rPr>
        <sz val="12"/>
        <rFont val="華康楷書體 Std W5"/>
        <family val="1"/>
      </rPr>
      <t>年底</t>
    </r>
  </si>
  <si>
    <t>End of 2012</t>
  </si>
  <si>
    <t>臺中市</t>
  </si>
  <si>
    <t>臺南市</t>
  </si>
  <si>
    <t>高雄市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</si>
</sst>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65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sz val="9"/>
      <name val="新細明體"/>
      <family val="1"/>
    </font>
    <font>
      <b/>
      <sz val="9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7"/>
      <name val="Times New Roman"/>
      <family val="1"/>
    </font>
    <font>
      <sz val="15"/>
      <name val="Times New Roman"/>
      <family val="1"/>
    </font>
    <font>
      <sz val="14"/>
      <name val="Times New Roman"/>
      <family val="1"/>
    </font>
    <font>
      <sz val="12.5"/>
      <name val="Times New Roman"/>
      <family val="1"/>
    </font>
    <font>
      <sz val="15.5"/>
      <name val="Times New Roman"/>
      <family val="1"/>
    </font>
    <font>
      <sz val="9"/>
      <name val="細明體"/>
      <family val="3"/>
    </font>
    <font>
      <sz val="32"/>
      <name val="Times New Roman"/>
      <family val="1"/>
    </font>
    <font>
      <sz val="28"/>
      <name val="Times New Roman"/>
      <family val="1"/>
    </font>
    <font>
      <sz val="24"/>
      <name val="標楷體"/>
      <family val="4"/>
    </font>
    <font>
      <sz val="22"/>
      <name val="Times New Roman"/>
      <family val="1"/>
    </font>
    <font>
      <sz val="17"/>
      <name val="華康楷書體 Std W5"/>
      <family val="1"/>
    </font>
    <font>
      <sz val="12"/>
      <name val="華康楷書體 Std W5"/>
      <family val="1"/>
    </font>
    <font>
      <sz val="16"/>
      <name val="華康楷書體 Std W5"/>
      <family val="1"/>
    </font>
    <font>
      <sz val="10"/>
      <name val="華康楷書體 Std W5"/>
      <family val="1"/>
    </font>
    <font>
      <sz val="11"/>
      <name val="華康楷書體 Std W5"/>
      <family val="1"/>
    </font>
    <font>
      <b/>
      <sz val="9"/>
      <name val="華康楷書體 Std W5"/>
      <family val="1"/>
    </font>
    <font>
      <sz val="9"/>
      <name val="華康楷書體 Std W5"/>
      <family val="1"/>
    </font>
    <font>
      <sz val="12.5"/>
      <name val="華康楷書體 Std W5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51" fillId="0" borderId="1" applyNumberFormat="0" applyFill="0" applyAlignment="0" applyProtection="0"/>
    <xf numFmtId="0" fontId="52" fillId="21" borderId="0" applyNumberFormat="0" applyBorder="0" applyAlignment="0" applyProtection="0"/>
    <xf numFmtId="9" fontId="0" fillId="0" borderId="0" applyFont="0" applyFill="0" applyBorder="0" applyAlignment="0" applyProtection="0"/>
    <xf numFmtId="0" fontId="53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0" fillId="23" borderId="4" applyNumberFormat="0" applyFont="0" applyAlignment="0" applyProtection="0"/>
    <xf numFmtId="0" fontId="1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2" applyNumberFormat="0" applyAlignment="0" applyProtection="0"/>
    <xf numFmtId="0" fontId="61" fillId="22" borderId="8" applyNumberFormat="0" applyAlignment="0" applyProtection="0"/>
    <xf numFmtId="0" fontId="62" fillId="31" borderId="9" applyNumberFormat="0" applyAlignment="0" applyProtection="0"/>
    <xf numFmtId="0" fontId="63" fillId="32" borderId="0" applyNumberFormat="0" applyBorder="0" applyAlignment="0" applyProtection="0"/>
    <xf numFmtId="0" fontId="64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5" fillId="0" borderId="13" xfId="0" applyFont="1" applyBorder="1" applyAlignment="1">
      <alignment horizontal="centerContinuous" vertical="top" wrapText="1"/>
    </xf>
    <xf numFmtId="181" fontId="11" fillId="0" borderId="0" xfId="0" applyNumberFormat="1" applyFont="1" applyBorder="1" applyAlignment="1">
      <alignment/>
    </xf>
    <xf numFmtId="183" fontId="11" fillId="0" borderId="0" xfId="0" applyNumberFormat="1" applyFont="1" applyBorder="1" applyAlignment="1">
      <alignment/>
    </xf>
    <xf numFmtId="181" fontId="11" fillId="0" borderId="0" xfId="0" applyNumberFormat="1" applyFont="1" applyAlignment="1">
      <alignment/>
    </xf>
    <xf numFmtId="181" fontId="4" fillId="0" borderId="0" xfId="0" applyNumberFormat="1" applyFont="1" applyBorder="1" applyAlignment="1">
      <alignment/>
    </xf>
    <xf numFmtId="183" fontId="4" fillId="0" borderId="0" xfId="0" applyNumberFormat="1" applyFont="1" applyBorder="1" applyAlignment="1">
      <alignment/>
    </xf>
    <xf numFmtId="181" fontId="4" fillId="0" borderId="0" xfId="0" applyNumberFormat="1" applyFont="1" applyAlignment="1">
      <alignment/>
    </xf>
    <xf numFmtId="181" fontId="4" fillId="0" borderId="14" xfId="0" applyNumberFormat="1" applyFont="1" applyBorder="1" applyAlignment="1">
      <alignment/>
    </xf>
    <xf numFmtId="183" fontId="4" fillId="0" borderId="14" xfId="0" applyNumberFormat="1" applyFont="1" applyBorder="1" applyAlignment="1">
      <alignment/>
    </xf>
    <xf numFmtId="183" fontId="11" fillId="0" borderId="15" xfId="0" applyNumberFormat="1" applyFont="1" applyBorder="1" applyAlignment="1">
      <alignment/>
    </xf>
    <xf numFmtId="181" fontId="11" fillId="0" borderId="15" xfId="0" applyNumberFormat="1" applyFont="1" applyBorder="1" applyAlignment="1">
      <alignment/>
    </xf>
    <xf numFmtId="181" fontId="4" fillId="0" borderId="16" xfId="0" applyNumberFormat="1" applyFont="1" applyBorder="1" applyAlignment="1">
      <alignment/>
    </xf>
    <xf numFmtId="0" fontId="5" fillId="0" borderId="17" xfId="0" applyFont="1" applyBorder="1" applyAlignment="1" quotePrefix="1">
      <alignment horizontal="centerContinuous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 quotePrefix="1">
      <alignment horizontal="centerContinuous" vertical="center" wrapText="1"/>
    </xf>
    <xf numFmtId="0" fontId="5" fillId="0" borderId="13" xfId="0" applyFont="1" applyBorder="1" applyAlignment="1" quotePrefix="1">
      <alignment horizontal="centerContinuous" vertical="center" wrapText="1"/>
    </xf>
    <xf numFmtId="0" fontId="5" fillId="0" borderId="20" xfId="0" applyFont="1" applyBorder="1" applyAlignment="1" quotePrefix="1">
      <alignment horizontal="centerContinuous" vertical="center" wrapText="1"/>
    </xf>
    <xf numFmtId="0" fontId="5" fillId="0" borderId="15" xfId="0" applyFont="1" applyBorder="1" applyAlignment="1" quotePrefix="1">
      <alignment horizontal="centerContinuous" vertical="center" wrapText="1"/>
    </xf>
    <xf numFmtId="0" fontId="9" fillId="0" borderId="0" xfId="0" applyFont="1" applyAlignment="1">
      <alignment vertical="top"/>
    </xf>
    <xf numFmtId="0" fontId="5" fillId="0" borderId="21" xfId="0" applyFont="1" applyBorder="1" applyAlignment="1">
      <alignment horizontal="centerContinuous" vertical="center" wrapText="1"/>
    </xf>
    <xf numFmtId="0" fontId="5" fillId="0" borderId="21" xfId="0" applyFont="1" applyBorder="1" applyAlignment="1" quotePrefix="1">
      <alignment horizontal="centerContinuous" vertical="center" wrapText="1"/>
    </xf>
    <xf numFmtId="0" fontId="5" fillId="0" borderId="13" xfId="0" applyFont="1" applyBorder="1" applyAlignment="1" quotePrefix="1">
      <alignment horizontal="centerContinuous" vertical="top" wrapText="1"/>
    </xf>
    <xf numFmtId="0" fontId="5" fillId="0" borderId="22" xfId="0" applyFont="1" applyBorder="1" applyAlignment="1" quotePrefix="1">
      <alignment horizontal="centerContinuous" vertical="center" wrapText="1"/>
    </xf>
    <xf numFmtId="0" fontId="4" fillId="0" borderId="0" xfId="0" applyFont="1" applyAlignment="1">
      <alignment/>
    </xf>
    <xf numFmtId="41" fontId="4" fillId="0" borderId="0" xfId="0" applyNumberFormat="1" applyFont="1" applyBorder="1" applyAlignment="1">
      <alignment/>
    </xf>
    <xf numFmtId="43" fontId="11" fillId="0" borderId="0" xfId="0" applyNumberFormat="1" applyFont="1" applyBorder="1" applyAlignment="1">
      <alignment/>
    </xf>
    <xf numFmtId="181" fontId="11" fillId="0" borderId="0" xfId="34" applyFont="1" applyAlignment="1">
      <alignment horizontal="right"/>
    </xf>
    <xf numFmtId="0" fontId="8" fillId="0" borderId="0" xfId="0" applyFont="1" applyAlignment="1">
      <alignment horizontal="centerContinuous"/>
    </xf>
    <xf numFmtId="0" fontId="15" fillId="0" borderId="0" xfId="0" applyFont="1" applyAlignment="1">
      <alignment/>
    </xf>
    <xf numFmtId="0" fontId="6" fillId="0" borderId="13" xfId="0" applyFont="1" applyBorder="1" applyAlignment="1" quotePrefix="1">
      <alignment horizontal="centerContinuous" vertical="top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 quotePrefix="1">
      <alignment horizontal="centerContinuous" vertical="top" wrapText="1"/>
    </xf>
    <xf numFmtId="183" fontId="11" fillId="0" borderId="13" xfId="0" applyNumberFormat="1" applyFont="1" applyBorder="1" applyAlignment="1">
      <alignment/>
    </xf>
    <xf numFmtId="183" fontId="4" fillId="0" borderId="13" xfId="0" applyNumberFormat="1" applyFont="1" applyBorder="1" applyAlignment="1">
      <alignment/>
    </xf>
    <xf numFmtId="0" fontId="0" fillId="0" borderId="0" xfId="0" applyFont="1" applyAlignment="1">
      <alignment/>
    </xf>
    <xf numFmtId="181" fontId="4" fillId="0" borderId="0" xfId="34" applyFont="1" applyBorder="1" applyAlignment="1">
      <alignment horizontal="right"/>
    </xf>
    <xf numFmtId="0" fontId="4" fillId="0" borderId="0" xfId="0" applyFont="1" applyBorder="1" applyAlignment="1">
      <alignment/>
    </xf>
    <xf numFmtId="181" fontId="11" fillId="0" borderId="0" xfId="34" applyNumberFormat="1" applyFont="1" applyAlignment="1">
      <alignment horizontal="right"/>
    </xf>
    <xf numFmtId="183" fontId="11" fillId="0" borderId="0" xfId="34" applyNumberFormat="1" applyFont="1" applyAlignment="1">
      <alignment horizontal="right"/>
    </xf>
    <xf numFmtId="41" fontId="4" fillId="0" borderId="0" xfId="0" applyNumberFormat="1" applyFont="1" applyAlignment="1">
      <alignment/>
    </xf>
    <xf numFmtId="41" fontId="4" fillId="0" borderId="14" xfId="0" applyNumberFormat="1" applyFont="1" applyBorder="1" applyAlignment="1">
      <alignment/>
    </xf>
    <xf numFmtId="183" fontId="4" fillId="0" borderId="0" xfId="34" applyNumberFormat="1" applyFont="1" applyAlignment="1">
      <alignment horizontal="right"/>
    </xf>
    <xf numFmtId="181" fontId="4" fillId="0" borderId="0" xfId="34" applyNumberFormat="1" applyFont="1" applyAlignment="1">
      <alignment horizontal="right"/>
    </xf>
    <xf numFmtId="181" fontId="11" fillId="0" borderId="13" xfId="0" applyNumberFormat="1" applyFont="1" applyBorder="1" applyAlignment="1">
      <alignment/>
    </xf>
    <xf numFmtId="181" fontId="4" fillId="0" borderId="14" xfId="34" applyNumberFormat="1" applyFont="1" applyBorder="1" applyAlignment="1">
      <alignment horizontal="right"/>
    </xf>
    <xf numFmtId="0" fontId="11" fillId="0" borderId="25" xfId="0" applyFont="1" applyBorder="1" applyAlignment="1">
      <alignment horizontal="left" inden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centerContinuous"/>
    </xf>
    <xf numFmtId="0" fontId="5" fillId="0" borderId="0" xfId="0" applyFont="1" applyAlignment="1">
      <alignment horizontal="right"/>
    </xf>
    <xf numFmtId="0" fontId="5" fillId="0" borderId="0" xfId="0" applyFont="1" applyAlignment="1" quotePrefix="1">
      <alignment/>
    </xf>
    <xf numFmtId="0" fontId="4" fillId="0" borderId="0" xfId="0" applyFont="1" applyAlignment="1">
      <alignment vertical="center"/>
    </xf>
    <xf numFmtId="0" fontId="8" fillId="0" borderId="0" xfId="0" applyFont="1" applyAlignment="1">
      <alignment horizontal="left" vertical="top" indent="2"/>
    </xf>
    <xf numFmtId="0" fontId="8" fillId="0" borderId="0" xfId="0" applyFont="1" applyAlignment="1">
      <alignment vertical="top"/>
    </xf>
    <xf numFmtId="0" fontId="15" fillId="0" borderId="0" xfId="0" applyFont="1" applyAlignment="1">
      <alignment vertical="top"/>
    </xf>
    <xf numFmtId="0" fontId="11" fillId="0" borderId="25" xfId="0" applyFont="1" applyBorder="1" applyAlignment="1">
      <alignment horizontal="left"/>
    </xf>
    <xf numFmtId="0" fontId="4" fillId="0" borderId="25" xfId="0" applyFont="1" applyBorder="1" applyAlignment="1">
      <alignment horizontal="left" indent="2"/>
    </xf>
    <xf numFmtId="0" fontId="4" fillId="0" borderId="25" xfId="0" applyFont="1" applyBorder="1" applyAlignment="1" quotePrefix="1">
      <alignment horizontal="left" indent="2"/>
    </xf>
    <xf numFmtId="0" fontId="4" fillId="0" borderId="16" xfId="0" applyFont="1" applyBorder="1" applyAlignment="1">
      <alignment horizontal="left" indent="2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left" indent="4"/>
    </xf>
    <xf numFmtId="0" fontId="23" fillId="0" borderId="0" xfId="0" applyFont="1" applyAlignment="1">
      <alignment horizontal="left" indent="4"/>
    </xf>
    <xf numFmtId="0" fontId="22" fillId="0" borderId="0" xfId="0" applyFont="1" applyAlignment="1">
      <alignment horizontal="left" indent="2"/>
    </xf>
    <xf numFmtId="0" fontId="0" fillId="0" borderId="0" xfId="0" applyFont="1" applyAlignment="1">
      <alignment/>
    </xf>
    <xf numFmtId="0" fontId="9" fillId="0" borderId="0" xfId="0" applyFont="1" applyAlignment="1">
      <alignment horizontal="centerContinuous" vertical="top"/>
    </xf>
    <xf numFmtId="0" fontId="9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 vertical="top"/>
    </xf>
    <xf numFmtId="0" fontId="5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0" fillId="0" borderId="17" xfId="0" applyFont="1" applyBorder="1" applyAlignment="1">
      <alignment/>
    </xf>
    <xf numFmtId="0" fontId="5" fillId="0" borderId="21" xfId="0" applyFont="1" applyBorder="1" applyAlignment="1">
      <alignment horizontal="centerContinuous" wrapText="1"/>
    </xf>
    <xf numFmtId="0" fontId="5" fillId="0" borderId="19" xfId="0" applyFont="1" applyBorder="1" applyAlignment="1">
      <alignment/>
    </xf>
    <xf numFmtId="0" fontId="5" fillId="0" borderId="17" xfId="0" applyFont="1" applyBorder="1" applyAlignment="1">
      <alignment horizontal="centerContinuous" vertical="center" wrapText="1"/>
    </xf>
    <xf numFmtId="0" fontId="5" fillId="0" borderId="26" xfId="0" applyFont="1" applyBorder="1" applyAlignment="1" quotePrefix="1">
      <alignment horizontal="centerContinuous" vertical="center" wrapText="1"/>
    </xf>
    <xf numFmtId="0" fontId="6" fillId="0" borderId="13" xfId="0" applyFont="1" applyBorder="1" applyAlignment="1">
      <alignment horizontal="centerContinuous" vertical="center" wrapText="1"/>
    </xf>
    <xf numFmtId="0" fontId="5" fillId="0" borderId="20" xfId="0" applyFont="1" applyBorder="1" applyAlignment="1">
      <alignment horizontal="centerContinuous" vertical="center" wrapText="1"/>
    </xf>
    <xf numFmtId="0" fontId="5" fillId="0" borderId="13" xfId="0" applyFont="1" applyBorder="1" applyAlignment="1">
      <alignment horizontal="centerContinuous" vertical="center" wrapText="1"/>
    </xf>
    <xf numFmtId="0" fontId="5" fillId="0" borderId="20" xfId="0" applyFont="1" applyBorder="1" applyAlignment="1">
      <alignment horizontal="center" wrapText="1"/>
    </xf>
    <xf numFmtId="0" fontId="5" fillId="0" borderId="23" xfId="0" applyFont="1" applyBorder="1" applyAlignment="1" quotePrefix="1">
      <alignment horizontal="left" vertical="top"/>
    </xf>
    <xf numFmtId="0" fontId="11" fillId="0" borderId="13" xfId="0" applyFont="1" applyBorder="1" applyAlignment="1" quotePrefix="1">
      <alignment horizontal="left"/>
    </xf>
    <xf numFmtId="0" fontId="11" fillId="0" borderId="13" xfId="0" applyFont="1" applyBorder="1" applyAlignment="1">
      <alignment horizontal="left" indent="1"/>
    </xf>
    <xf numFmtId="0" fontId="4" fillId="0" borderId="13" xfId="0" applyFont="1" applyBorder="1" applyAlignment="1" quotePrefix="1">
      <alignment horizontal="left" indent="2"/>
    </xf>
    <xf numFmtId="0" fontId="4" fillId="0" borderId="13" xfId="0" applyFont="1" applyBorder="1" applyAlignment="1">
      <alignment horizontal="left" indent="2"/>
    </xf>
    <xf numFmtId="0" fontId="4" fillId="0" borderId="27" xfId="0" applyFont="1" applyBorder="1" applyAlignment="1">
      <alignment horizontal="left" indent="2"/>
    </xf>
    <xf numFmtId="0" fontId="4" fillId="0" borderId="0" xfId="0" applyFont="1" applyBorder="1" applyAlignment="1">
      <alignment horizontal="left"/>
    </xf>
    <xf numFmtId="0" fontId="0" fillId="0" borderId="0" xfId="0" applyFont="1" applyAlignment="1">
      <alignment horizontal="centerContinuous" vertical="top"/>
    </xf>
    <xf numFmtId="0" fontId="0" fillId="0" borderId="17" xfId="0" applyFont="1" applyBorder="1" applyAlignment="1">
      <alignment/>
    </xf>
    <xf numFmtId="0" fontId="5" fillId="0" borderId="22" xfId="0" applyFont="1" applyBorder="1" applyAlignment="1">
      <alignment horizontal="centerContinuous" vertical="center" wrapText="1"/>
    </xf>
    <xf numFmtId="0" fontId="5" fillId="0" borderId="24" xfId="0" applyFont="1" applyBorder="1" applyAlignment="1" quotePrefix="1">
      <alignment horizontal="centerContinuous" vertical="center" wrapText="1"/>
    </xf>
    <xf numFmtId="0" fontId="5" fillId="0" borderId="24" xfId="0" applyFont="1" applyBorder="1" applyAlignment="1">
      <alignment horizontal="centerContinuous" vertical="center" wrapText="1"/>
    </xf>
    <xf numFmtId="0" fontId="5" fillId="0" borderId="28" xfId="0" applyFont="1" applyBorder="1" applyAlignment="1">
      <alignment horizontal="center"/>
    </xf>
    <xf numFmtId="0" fontId="5" fillId="0" borderId="28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11" fillId="0" borderId="13" xfId="0" applyFont="1" applyBorder="1" applyAlignment="1" quotePrefix="1">
      <alignment/>
    </xf>
    <xf numFmtId="0" fontId="4" fillId="0" borderId="0" xfId="0" applyFont="1" applyBorder="1" applyAlignment="1">
      <alignment horizontal="right"/>
    </xf>
    <xf numFmtId="0" fontId="30" fillId="0" borderId="13" xfId="0" applyFont="1" applyBorder="1" applyAlignment="1">
      <alignment horizontal="left" indent="2"/>
    </xf>
    <xf numFmtId="181" fontId="4" fillId="0" borderId="13" xfId="0" applyNumberFormat="1" applyFont="1" applyBorder="1" applyAlignment="1">
      <alignment/>
    </xf>
    <xf numFmtId="181" fontId="4" fillId="0" borderId="27" xfId="0" applyNumberFormat="1" applyFont="1" applyBorder="1" applyAlignment="1">
      <alignment/>
    </xf>
    <xf numFmtId="0" fontId="4" fillId="0" borderId="21" xfId="0" applyFont="1" applyBorder="1" applyAlignment="1">
      <alignment horizontal="left" vertical="center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19" xfId="0" applyFont="1" applyBorder="1" applyAlignment="1">
      <alignment vertical="center" wrapText="1"/>
    </xf>
    <xf numFmtId="0" fontId="8" fillId="0" borderId="0" xfId="0" applyFont="1" applyAlignment="1">
      <alignment horizontal="center" vertical="top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right" vertical="top"/>
    </xf>
    <xf numFmtId="0" fontId="4" fillId="0" borderId="13" xfId="0" applyFont="1" applyFill="1" applyBorder="1" applyAlignment="1">
      <alignment horizontal="left" indent="2"/>
    </xf>
    <xf numFmtId="181" fontId="4" fillId="0" borderId="0" xfId="0" applyNumberFormat="1" applyFont="1" applyFill="1" applyAlignment="1">
      <alignment/>
    </xf>
    <xf numFmtId="183" fontId="4" fillId="0" borderId="0" xfId="0" applyNumberFormat="1" applyFont="1" applyFill="1" applyBorder="1" applyAlignment="1">
      <alignment/>
    </xf>
    <xf numFmtId="41" fontId="4" fillId="0" borderId="0" xfId="0" applyNumberFormat="1" applyFont="1" applyFill="1" applyAlignment="1">
      <alignment/>
    </xf>
    <xf numFmtId="181" fontId="4" fillId="0" borderId="0" xfId="0" applyNumberFormat="1" applyFont="1" applyFill="1" applyBorder="1" applyAlignment="1">
      <alignment/>
    </xf>
    <xf numFmtId="181" fontId="4" fillId="0" borderId="0" xfId="34" applyNumberFormat="1" applyFont="1" applyFill="1" applyAlignment="1">
      <alignment horizontal="right"/>
    </xf>
    <xf numFmtId="0" fontId="4" fillId="0" borderId="25" xfId="0" applyFont="1" applyFill="1" applyBorder="1" applyAlignment="1">
      <alignment horizontal="left" indent="2"/>
    </xf>
    <xf numFmtId="0" fontId="0" fillId="0" borderId="0" xfId="0" applyFont="1" applyFill="1" applyAlignment="1">
      <alignment/>
    </xf>
    <xf numFmtId="183" fontId="4" fillId="0" borderId="13" xfId="0" applyNumberFormat="1" applyFont="1" applyFill="1" applyBorder="1" applyAlignment="1">
      <alignment/>
    </xf>
    <xf numFmtId="0" fontId="4" fillId="0" borderId="13" xfId="0" applyFont="1" applyFill="1" applyBorder="1" applyAlignment="1" quotePrefix="1">
      <alignment horizontal="left" indent="2"/>
    </xf>
    <xf numFmtId="41" fontId="4" fillId="0" borderId="0" xfId="0" applyNumberFormat="1" applyFont="1" applyFill="1" applyBorder="1" applyAlignment="1">
      <alignment/>
    </xf>
    <xf numFmtId="181" fontId="4" fillId="0" borderId="13" xfId="0" applyNumberFormat="1" applyFont="1" applyFill="1" applyBorder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K4:K15"/>
  <sheetViews>
    <sheetView zoomScalePageLayoutView="0" workbookViewId="0" topLeftCell="A1">
      <selection activeCell="J1" sqref="J1:J16384"/>
    </sheetView>
  </sheetViews>
  <sheetFormatPr defaultColWidth="9.00390625" defaultRowHeight="15.75"/>
  <cols>
    <col min="10" max="10" width="13.125" style="0" customWidth="1"/>
  </cols>
  <sheetData>
    <row r="4" ht="40.5">
      <c r="K4" s="67"/>
    </row>
    <row r="5" ht="40.5">
      <c r="K5" s="67"/>
    </row>
    <row r="7" ht="35.25">
      <c r="K7" s="68"/>
    </row>
    <row r="12" ht="32.25">
      <c r="K12" s="69" t="s">
        <v>27</v>
      </c>
    </row>
    <row r="13" ht="32.25">
      <c r="K13" s="69"/>
    </row>
    <row r="14" ht="27.75">
      <c r="K14" s="70" t="s">
        <v>28</v>
      </c>
    </row>
    <row r="15" ht="32.25">
      <c r="K15" s="71"/>
    </row>
  </sheetData>
  <sheetProtection/>
  <printOptions/>
  <pageMargins left="0.7" right="0.7" top="0.75" bottom="0.75" header="0.3" footer="0.3"/>
  <pageSetup firstPageNumber="206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39"/>
  <sheetViews>
    <sheetView showGridLines="0" tabSelected="1" view="pageBreakPreview" zoomScaleSheetLayoutView="100" zoomScalePageLayoutView="0" workbookViewId="0" topLeftCell="A3">
      <selection activeCell="T12" sqref="T12"/>
    </sheetView>
  </sheetViews>
  <sheetFormatPr defaultColWidth="9.00390625" defaultRowHeight="15.75"/>
  <cols>
    <col min="1" max="1" width="15.625" style="53" customWidth="1"/>
    <col min="2" max="2" width="6.875" style="30" customWidth="1"/>
    <col min="3" max="3" width="6.25390625" style="30" customWidth="1"/>
    <col min="4" max="4" width="6.875" style="41" customWidth="1"/>
    <col min="5" max="5" width="6.125" style="41" customWidth="1"/>
    <col min="6" max="6" width="6.375" style="41" customWidth="1"/>
    <col min="7" max="7" width="6.125" style="41" customWidth="1"/>
    <col min="8" max="8" width="6.875" style="41" customWidth="1"/>
    <col min="9" max="9" width="6.00390625" style="41" customWidth="1"/>
    <col min="10" max="10" width="6.875" style="41" customWidth="1"/>
    <col min="11" max="11" width="6.125" style="41" customWidth="1"/>
    <col min="12" max="21" width="5.75390625" style="41" customWidth="1"/>
    <col min="22" max="22" width="22.25390625" style="41" customWidth="1"/>
    <col min="23" max="23" width="7.375" style="41" customWidth="1"/>
    <col min="24" max="24" width="8.75390625" style="41" customWidth="1"/>
    <col min="25" max="25" width="7.375" style="41" customWidth="1"/>
    <col min="26" max="26" width="8.75390625" style="41" customWidth="1"/>
    <col min="27" max="27" width="7.375" style="41" customWidth="1"/>
    <col min="28" max="28" width="8.75390625" style="41" customWidth="1"/>
    <col min="29" max="29" width="7.375" style="41" customWidth="1"/>
    <col min="30" max="30" width="8.75390625" style="41" customWidth="1"/>
    <col min="31" max="31" width="7.375" style="41" customWidth="1"/>
    <col min="32" max="32" width="8.75390625" style="41" customWidth="1"/>
    <col min="33" max="33" width="7.375" style="41" customWidth="1"/>
    <col min="34" max="38" width="8.75390625" style="41" customWidth="1"/>
    <col min="39" max="16384" width="9.00390625" style="41" customWidth="1"/>
  </cols>
  <sheetData>
    <row r="1" spans="1:21" ht="24.75" customHeight="1">
      <c r="A1" s="109" t="s">
        <v>30</v>
      </c>
      <c r="B1" s="110"/>
      <c r="C1" s="110"/>
      <c r="D1" s="110"/>
      <c r="E1" s="110"/>
      <c r="F1" s="110"/>
      <c r="G1" s="110"/>
      <c r="H1" s="110"/>
      <c r="I1" s="110"/>
      <c r="J1" s="111"/>
      <c r="K1" s="111"/>
      <c r="L1" s="60" t="s">
        <v>25</v>
      </c>
      <c r="M1" s="34"/>
      <c r="N1" s="34"/>
      <c r="O1" s="34"/>
      <c r="P1" s="34"/>
      <c r="Q1" s="34"/>
      <c r="R1" s="34"/>
      <c r="S1" s="34"/>
      <c r="T1" s="34"/>
      <c r="U1" s="34"/>
    </row>
    <row r="2" spans="1:21" ht="24.75" customHeight="1">
      <c r="A2" s="73"/>
      <c r="B2" s="73"/>
      <c r="C2" s="74"/>
      <c r="D2" s="75"/>
      <c r="E2" s="75"/>
      <c r="F2" s="75"/>
      <c r="G2" s="75"/>
      <c r="H2" s="75"/>
      <c r="I2" s="75"/>
      <c r="J2" s="5"/>
      <c r="M2" s="60" t="s">
        <v>26</v>
      </c>
      <c r="N2" s="76"/>
      <c r="O2" s="34"/>
      <c r="P2" s="6"/>
      <c r="Q2" s="6"/>
      <c r="R2" s="6"/>
      <c r="S2" s="6"/>
      <c r="T2" s="6"/>
      <c r="U2" s="6"/>
    </row>
    <row r="3" spans="1:22" ht="21" customHeight="1">
      <c r="A3" s="112" t="s">
        <v>92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2" t="s">
        <v>93</v>
      </c>
      <c r="M3" s="113"/>
      <c r="N3" s="113"/>
      <c r="O3" s="113"/>
      <c r="P3" s="113"/>
      <c r="Q3" s="113"/>
      <c r="R3" s="113"/>
      <c r="S3" s="113"/>
      <c r="T3" s="113"/>
      <c r="U3" s="113"/>
      <c r="V3" s="113"/>
    </row>
    <row r="4" spans="1:22" s="53" customFormat="1" ht="21" customHeight="1" thickBot="1">
      <c r="A4" s="77" t="s">
        <v>31</v>
      </c>
      <c r="D4" s="54"/>
      <c r="E4" s="54"/>
      <c r="F4" s="55"/>
      <c r="G4" s="55"/>
      <c r="I4" s="54"/>
      <c r="K4" s="55"/>
      <c r="L4" s="78"/>
      <c r="Q4" s="58"/>
      <c r="R4" s="55"/>
      <c r="T4" s="57"/>
      <c r="U4" s="57"/>
      <c r="V4" s="57" t="s">
        <v>20</v>
      </c>
    </row>
    <row r="5" spans="1:33" s="53" customFormat="1" ht="30" customHeight="1">
      <c r="A5" s="79"/>
      <c r="B5" s="80" t="s">
        <v>32</v>
      </c>
      <c r="C5" s="19"/>
      <c r="D5" s="20"/>
      <c r="E5" s="21"/>
      <c r="F5" s="81"/>
      <c r="G5" s="81"/>
      <c r="H5" s="117" t="s">
        <v>33</v>
      </c>
      <c r="I5" s="117"/>
      <c r="J5" s="81"/>
      <c r="K5" s="27"/>
      <c r="L5" s="26"/>
      <c r="M5" s="27"/>
      <c r="N5" s="26"/>
      <c r="O5" s="19"/>
      <c r="P5" s="82" t="s">
        <v>34</v>
      </c>
      <c r="Q5" s="27"/>
      <c r="R5" s="26"/>
      <c r="S5" s="27"/>
      <c r="T5" s="21"/>
      <c r="U5" s="83"/>
      <c r="V5" s="114" t="s">
        <v>23</v>
      </c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</row>
    <row r="6" spans="1:33" s="53" customFormat="1" ht="30.75" customHeight="1">
      <c r="A6" s="84" t="s">
        <v>35</v>
      </c>
      <c r="B6" s="7" t="s">
        <v>0</v>
      </c>
      <c r="C6" s="22"/>
      <c r="D6" s="85" t="s">
        <v>36</v>
      </c>
      <c r="E6" s="23"/>
      <c r="F6" s="85" t="s">
        <v>37</v>
      </c>
      <c r="G6" s="23"/>
      <c r="H6" s="85" t="s">
        <v>38</v>
      </c>
      <c r="I6" s="23"/>
      <c r="J6" s="85" t="s">
        <v>39</v>
      </c>
      <c r="K6" s="23"/>
      <c r="L6" s="85" t="s">
        <v>40</v>
      </c>
      <c r="M6" s="23"/>
      <c r="N6" s="85" t="s">
        <v>41</v>
      </c>
      <c r="O6" s="23"/>
      <c r="P6" s="85" t="s">
        <v>36</v>
      </c>
      <c r="Q6" s="23"/>
      <c r="R6" s="85" t="s">
        <v>37</v>
      </c>
      <c r="S6" s="29"/>
      <c r="T6" s="86" t="s">
        <v>42</v>
      </c>
      <c r="U6" s="86"/>
      <c r="V6" s="115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</row>
    <row r="7" spans="1:33" s="53" customFormat="1" ht="15" customHeight="1">
      <c r="A7" s="36"/>
      <c r="B7" s="87" t="s">
        <v>43</v>
      </c>
      <c r="C7" s="87" t="s">
        <v>44</v>
      </c>
      <c r="D7" s="87" t="s">
        <v>43</v>
      </c>
      <c r="E7" s="87" t="s">
        <v>44</v>
      </c>
      <c r="F7" s="87" t="s">
        <v>43</v>
      </c>
      <c r="G7" s="87" t="s">
        <v>44</v>
      </c>
      <c r="H7" s="87" t="s">
        <v>43</v>
      </c>
      <c r="I7" s="87" t="s">
        <v>44</v>
      </c>
      <c r="J7" s="87" t="s">
        <v>43</v>
      </c>
      <c r="K7" s="87" t="s">
        <v>44</v>
      </c>
      <c r="L7" s="87" t="s">
        <v>43</v>
      </c>
      <c r="M7" s="87" t="s">
        <v>44</v>
      </c>
      <c r="N7" s="87" t="s">
        <v>43</v>
      </c>
      <c r="O7" s="87" t="s">
        <v>44</v>
      </c>
      <c r="P7" s="87" t="s">
        <v>43</v>
      </c>
      <c r="Q7" s="87" t="s">
        <v>44</v>
      </c>
      <c r="R7" s="87" t="s">
        <v>43</v>
      </c>
      <c r="S7" s="87" t="s">
        <v>44</v>
      </c>
      <c r="T7" s="87" t="s">
        <v>43</v>
      </c>
      <c r="U7" s="87" t="s">
        <v>44</v>
      </c>
      <c r="V7" s="115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</row>
    <row r="8" spans="1:33" s="72" customFormat="1" ht="15" customHeight="1">
      <c r="A8" s="88"/>
      <c r="B8" s="3" t="s">
        <v>1</v>
      </c>
      <c r="C8" s="1" t="s">
        <v>2</v>
      </c>
      <c r="D8" s="1" t="s">
        <v>1</v>
      </c>
      <c r="E8" s="1" t="s">
        <v>2</v>
      </c>
      <c r="F8" s="1" t="s">
        <v>1</v>
      </c>
      <c r="G8" s="1" t="s">
        <v>2</v>
      </c>
      <c r="H8" s="1" t="s">
        <v>1</v>
      </c>
      <c r="I8" s="4" t="s">
        <v>2</v>
      </c>
      <c r="J8" s="3" t="s">
        <v>1</v>
      </c>
      <c r="K8" s="4" t="s">
        <v>2</v>
      </c>
      <c r="L8" s="3" t="s">
        <v>1</v>
      </c>
      <c r="M8" s="4" t="s">
        <v>2</v>
      </c>
      <c r="N8" s="3" t="s">
        <v>1</v>
      </c>
      <c r="O8" s="4" t="s">
        <v>2</v>
      </c>
      <c r="P8" s="3" t="s">
        <v>1</v>
      </c>
      <c r="Q8" s="4" t="s">
        <v>2</v>
      </c>
      <c r="R8" s="3" t="s">
        <v>1</v>
      </c>
      <c r="S8" s="4" t="s">
        <v>2</v>
      </c>
      <c r="T8" s="3" t="s">
        <v>1</v>
      </c>
      <c r="U8" s="4" t="s">
        <v>2</v>
      </c>
      <c r="V8" s="116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</row>
    <row r="9" spans="1:22" ht="16.5" customHeight="1">
      <c r="A9" s="89" t="s">
        <v>45</v>
      </c>
      <c r="B9" s="8">
        <f>SUM(B10,B17,B22,B26,B31,B35)</f>
        <v>750851</v>
      </c>
      <c r="C9" s="9">
        <f>B9/$B$9*100</f>
        <v>100</v>
      </c>
      <c r="D9" s="8">
        <f>SUM(D10,D17,D22,D26,D31,D35)</f>
        <v>745201</v>
      </c>
      <c r="E9" s="9">
        <f>D9/$D$9*100</f>
        <v>100</v>
      </c>
      <c r="F9" s="8">
        <f>SUM(F10,F17,F22,F26,F31,F35)</f>
        <v>7881</v>
      </c>
      <c r="G9" s="9">
        <f>F9/$F$9*100</f>
        <v>100</v>
      </c>
      <c r="H9" s="8">
        <f>SUM(H10,H17,H22,H26,H31,H35)</f>
        <v>577456</v>
      </c>
      <c r="I9" s="9">
        <f>H9/$H$9*100</f>
        <v>100</v>
      </c>
      <c r="J9" s="8">
        <f>SUM(J10,J17,J22,J26,J31,J35)</f>
        <v>159862</v>
      </c>
      <c r="K9" s="9">
        <f aca="true" t="shared" si="0" ref="K9:K37">J9/$J$9*100</f>
        <v>100</v>
      </c>
      <c r="L9" s="8">
        <f>SUM(L10,L17,L22,L26,L31,L35)</f>
        <v>0</v>
      </c>
      <c r="M9" s="10">
        <v>0</v>
      </c>
      <c r="N9" s="8">
        <f>SUM(N10,N17,N22,N26,N31,N35)</f>
        <v>2</v>
      </c>
      <c r="O9" s="9">
        <f aca="true" t="shared" si="1" ref="O9:O34">N9/$N$9*100</f>
        <v>100</v>
      </c>
      <c r="P9" s="8">
        <f>SUM(P10,P17,P22,P26,P31,P35)</f>
        <v>3703</v>
      </c>
      <c r="Q9" s="9">
        <f aca="true" t="shared" si="2" ref="Q9:Q37">P9/$P$9*100</f>
        <v>100</v>
      </c>
      <c r="R9" s="8">
        <f>SUM(R10,R17,R22,R26,R31,R35)</f>
        <v>3699</v>
      </c>
      <c r="S9" s="9">
        <f aca="true" t="shared" si="3" ref="S9:S37">R9/$R$9*100</f>
        <v>100</v>
      </c>
      <c r="T9" s="8">
        <f>SUM(T10,T17,T22,T26,T31,T35)</f>
        <v>4</v>
      </c>
      <c r="U9" s="39">
        <f>T9/$T$9*100</f>
        <v>100</v>
      </c>
      <c r="V9" s="63" t="s">
        <v>0</v>
      </c>
    </row>
    <row r="10" spans="1:22" ht="16.5" customHeight="1">
      <c r="A10" s="90" t="s">
        <v>46</v>
      </c>
      <c r="B10" s="8">
        <f>SUM(B11:B16)</f>
        <v>299297</v>
      </c>
      <c r="C10" s="9">
        <f aca="true" t="shared" si="4" ref="C10:C24">B10/$B$9*100</f>
        <v>39.86103767591706</v>
      </c>
      <c r="D10" s="10">
        <f>SUM(D11:D16)</f>
        <v>297884</v>
      </c>
      <c r="E10" s="9">
        <f aca="true" t="shared" si="5" ref="E10:E37">D10/$D$9*100</f>
        <v>39.97364469451866</v>
      </c>
      <c r="F10" s="10">
        <f>SUM(F11:F16)</f>
        <v>1939</v>
      </c>
      <c r="G10" s="9">
        <f>F10/$F$9*100</f>
        <v>24.603476716152773</v>
      </c>
      <c r="H10" s="10">
        <f>SUM(H11:H16)</f>
        <v>232846</v>
      </c>
      <c r="I10" s="9">
        <f aca="true" t="shared" si="6" ref="I10:I37">H10/$H$9*100</f>
        <v>40.32272588734033</v>
      </c>
      <c r="J10" s="10">
        <f>SUM(J11:J16)</f>
        <v>63099</v>
      </c>
      <c r="K10" s="9">
        <f t="shared" si="0"/>
        <v>39.47091866735059</v>
      </c>
      <c r="L10" s="10">
        <f>SUM(L11:L16)</f>
        <v>0</v>
      </c>
      <c r="M10" s="10">
        <v>0</v>
      </c>
      <c r="N10" s="10">
        <f>SUM(N11:N16)</f>
        <v>0</v>
      </c>
      <c r="O10" s="8">
        <f t="shared" si="1"/>
        <v>0</v>
      </c>
      <c r="P10" s="10">
        <f>SUM(P11:P16)</f>
        <v>924</v>
      </c>
      <c r="Q10" s="9">
        <f t="shared" si="2"/>
        <v>24.95274102079395</v>
      </c>
      <c r="R10" s="10">
        <f>SUM(R11:R16)</f>
        <v>921</v>
      </c>
      <c r="S10" s="9">
        <f t="shared" si="3"/>
        <v>24.898621248986213</v>
      </c>
      <c r="T10" s="8">
        <f>SUM(T11:T16)</f>
        <v>3</v>
      </c>
      <c r="U10" s="39">
        <f aca="true" t="shared" si="7" ref="U10:U37">T10/$T$9*100</f>
        <v>75</v>
      </c>
      <c r="V10" s="52" t="s">
        <v>29</v>
      </c>
    </row>
    <row r="11" spans="1:22" ht="16.5" customHeight="1">
      <c r="A11" s="91" t="s">
        <v>47</v>
      </c>
      <c r="B11" s="11">
        <f>SUM(D11+P11+'表33-1'!B11+'表33-1'!H11+'表33-1'!N11+'表33-1'!P11)</f>
        <v>145016</v>
      </c>
      <c r="C11" s="12">
        <f t="shared" si="4"/>
        <v>19.313552222744594</v>
      </c>
      <c r="D11" s="13">
        <f aca="true" t="shared" si="8" ref="D11:D16">SUM(F11+H11+J11+L11+N11)</f>
        <v>144499</v>
      </c>
      <c r="E11" s="12">
        <f t="shared" si="5"/>
        <v>19.39060736633472</v>
      </c>
      <c r="F11" s="46">
        <v>739</v>
      </c>
      <c r="G11" s="12">
        <f>F11/$F$9*100</f>
        <v>9.376982616419236</v>
      </c>
      <c r="H11" s="46">
        <v>112955</v>
      </c>
      <c r="I11" s="12">
        <f t="shared" si="6"/>
        <v>19.560797705799228</v>
      </c>
      <c r="J11" s="46">
        <v>30805</v>
      </c>
      <c r="K11" s="12">
        <f t="shared" si="0"/>
        <v>19.269745155196357</v>
      </c>
      <c r="L11" s="13">
        <v>0</v>
      </c>
      <c r="M11" s="13">
        <v>0</v>
      </c>
      <c r="N11" s="46">
        <v>0</v>
      </c>
      <c r="O11" s="11">
        <f t="shared" si="1"/>
        <v>0</v>
      </c>
      <c r="P11" s="13">
        <f aca="true" t="shared" si="9" ref="P11:P16">SUM(R11+T11)</f>
        <v>314</v>
      </c>
      <c r="Q11" s="12">
        <f t="shared" si="2"/>
        <v>8.479611126113962</v>
      </c>
      <c r="R11" s="46">
        <v>312</v>
      </c>
      <c r="S11" s="12">
        <f t="shared" si="3"/>
        <v>8.43471208434712</v>
      </c>
      <c r="T11" s="46">
        <v>2</v>
      </c>
      <c r="U11" s="40">
        <f t="shared" si="7"/>
        <v>50</v>
      </c>
      <c r="V11" s="64" t="s">
        <v>3</v>
      </c>
    </row>
    <row r="12" spans="1:22" s="128" customFormat="1" ht="16.5" customHeight="1">
      <c r="A12" s="130" t="s">
        <v>48</v>
      </c>
      <c r="B12" s="125">
        <f>SUM(D12+P12+'表33-1'!B12+'表33-1'!H12+'表33-1'!N12+'表33-1'!P12)</f>
        <v>134230</v>
      </c>
      <c r="C12" s="123">
        <f t="shared" si="4"/>
        <v>17.877048841914043</v>
      </c>
      <c r="D12" s="122">
        <f>SUM(F12+H12+J12+L12+N12)</f>
        <v>133773</v>
      </c>
      <c r="E12" s="123">
        <f>D12/$D$9*100</f>
        <v>17.95126415557682</v>
      </c>
      <c r="F12" s="124">
        <v>684</v>
      </c>
      <c r="G12" s="123">
        <f>F12/$F$9*100</f>
        <v>8.679101636848117</v>
      </c>
      <c r="H12" s="124">
        <v>107638</v>
      </c>
      <c r="I12" s="123">
        <f>H12/$H$9*100</f>
        <v>18.640034911750853</v>
      </c>
      <c r="J12" s="124">
        <v>25451</v>
      </c>
      <c r="K12" s="123">
        <f>J12/$J$9*100</f>
        <v>15.920606523126196</v>
      </c>
      <c r="L12" s="122">
        <v>0</v>
      </c>
      <c r="M12" s="122">
        <v>0</v>
      </c>
      <c r="N12" s="124">
        <v>0</v>
      </c>
      <c r="O12" s="131">
        <f>N12/$N$9*100</f>
        <v>0</v>
      </c>
      <c r="P12" s="122">
        <f>SUM(R12+T12)</f>
        <v>279</v>
      </c>
      <c r="Q12" s="123">
        <f>P12/$P$9*100</f>
        <v>7.534431541992978</v>
      </c>
      <c r="R12" s="124">
        <v>279</v>
      </c>
      <c r="S12" s="123">
        <f>R12/$R$9*100</f>
        <v>7.542579075425791</v>
      </c>
      <c r="T12" s="124">
        <v>0</v>
      </c>
      <c r="U12" s="132">
        <f t="shared" si="7"/>
        <v>0</v>
      </c>
      <c r="V12" s="127" t="s">
        <v>49</v>
      </c>
    </row>
    <row r="13" spans="1:22" s="128" customFormat="1" ht="16.5" customHeight="1">
      <c r="A13" s="121" t="s">
        <v>50</v>
      </c>
      <c r="B13" s="125">
        <f>SUM(D13+P13+'表33-1'!B13+'表33-1'!H13+'表33-1'!N13+'表33-1'!P13)</f>
        <v>8008</v>
      </c>
      <c r="C13" s="123">
        <f t="shared" si="4"/>
        <v>1.066523185026057</v>
      </c>
      <c r="D13" s="122">
        <f t="shared" si="8"/>
        <v>7837</v>
      </c>
      <c r="E13" s="123">
        <f t="shared" si="5"/>
        <v>1.051662571574649</v>
      </c>
      <c r="F13" s="124">
        <v>147</v>
      </c>
      <c r="G13" s="123">
        <f>F13/$F$9*100</f>
        <v>1.865245527217358</v>
      </c>
      <c r="H13" s="124">
        <v>5322</v>
      </c>
      <c r="I13" s="123">
        <f t="shared" si="6"/>
        <v>0.9216286608849852</v>
      </c>
      <c r="J13" s="124">
        <v>2368</v>
      </c>
      <c r="K13" s="123">
        <f t="shared" si="0"/>
        <v>1.481277601931666</v>
      </c>
      <c r="L13" s="122">
        <v>0</v>
      </c>
      <c r="M13" s="122">
        <v>0</v>
      </c>
      <c r="N13" s="124">
        <v>0</v>
      </c>
      <c r="O13" s="122">
        <f t="shared" si="1"/>
        <v>0</v>
      </c>
      <c r="P13" s="122">
        <f t="shared" si="9"/>
        <v>146</v>
      </c>
      <c r="Q13" s="123">
        <f t="shared" si="2"/>
        <v>3.942749122333243</v>
      </c>
      <c r="R13" s="124">
        <v>145</v>
      </c>
      <c r="S13" s="123">
        <f t="shared" si="3"/>
        <v>3.919978372533117</v>
      </c>
      <c r="T13" s="124">
        <v>1</v>
      </c>
      <c r="U13" s="129">
        <f t="shared" si="7"/>
        <v>25</v>
      </c>
      <c r="V13" s="127" t="s">
        <v>4</v>
      </c>
    </row>
    <row r="14" spans="1:22" ht="16.5" customHeight="1">
      <c r="A14" s="92" t="s">
        <v>51</v>
      </c>
      <c r="B14" s="11">
        <f>SUM(D14+P14+'表33-1'!B14+'表33-1'!H14+'表33-1'!N14+'表33-1'!P14)</f>
        <v>10276</v>
      </c>
      <c r="C14" s="12">
        <f t="shared" si="4"/>
        <v>1.368580450715255</v>
      </c>
      <c r="D14" s="13">
        <f t="shared" si="8"/>
        <v>10051</v>
      </c>
      <c r="E14" s="12">
        <f t="shared" si="5"/>
        <v>1.3487636221636847</v>
      </c>
      <c r="F14" s="46">
        <v>232</v>
      </c>
      <c r="G14" s="12">
        <f aca="true" t="shared" si="10" ref="G14:G37">F14/$F$9*100</f>
        <v>2.9437888592818173</v>
      </c>
      <c r="H14" s="46">
        <v>6007</v>
      </c>
      <c r="I14" s="12">
        <f t="shared" si="6"/>
        <v>1.040252417500208</v>
      </c>
      <c r="J14" s="46">
        <v>3812</v>
      </c>
      <c r="K14" s="12">
        <f t="shared" si="0"/>
        <v>2.3845566801366176</v>
      </c>
      <c r="L14" s="13">
        <v>0</v>
      </c>
      <c r="M14" s="13">
        <v>0</v>
      </c>
      <c r="N14" s="46">
        <v>0</v>
      </c>
      <c r="O14" s="13">
        <f t="shared" si="1"/>
        <v>0</v>
      </c>
      <c r="P14" s="13">
        <f t="shared" si="9"/>
        <v>169</v>
      </c>
      <c r="Q14" s="12">
        <f t="shared" si="2"/>
        <v>4.563867134755604</v>
      </c>
      <c r="R14" s="46">
        <v>169</v>
      </c>
      <c r="S14" s="12">
        <f t="shared" si="3"/>
        <v>4.568802379021357</v>
      </c>
      <c r="T14" s="46">
        <v>0</v>
      </c>
      <c r="U14" s="106">
        <f t="shared" si="7"/>
        <v>0</v>
      </c>
      <c r="V14" s="64" t="s">
        <v>52</v>
      </c>
    </row>
    <row r="15" spans="1:22" ht="16.5" customHeight="1">
      <c r="A15" s="92" t="s">
        <v>53</v>
      </c>
      <c r="B15" s="11">
        <f>SUM(D15+P15+'表33-1'!B15+'表33-1'!H15+'表33-1'!N15+'表33-1'!P15)</f>
        <v>1434</v>
      </c>
      <c r="C15" s="12">
        <f t="shared" si="4"/>
        <v>0.19098329761830243</v>
      </c>
      <c r="D15" s="13">
        <f t="shared" si="8"/>
        <v>1404</v>
      </c>
      <c r="E15" s="12">
        <f t="shared" si="5"/>
        <v>0.18840554427597386</v>
      </c>
      <c r="F15" s="46">
        <v>91</v>
      </c>
      <c r="G15" s="12">
        <f t="shared" si="10"/>
        <v>1.1546758025631265</v>
      </c>
      <c r="H15" s="46">
        <v>780</v>
      </c>
      <c r="I15" s="12">
        <f t="shared" si="6"/>
        <v>0.13507522651076445</v>
      </c>
      <c r="J15" s="46">
        <v>533</v>
      </c>
      <c r="K15" s="12">
        <f t="shared" si="0"/>
        <v>0.33341256834019345</v>
      </c>
      <c r="L15" s="13">
        <v>0</v>
      </c>
      <c r="M15" s="13">
        <v>0</v>
      </c>
      <c r="N15" s="46">
        <v>0</v>
      </c>
      <c r="O15" s="13">
        <f t="shared" si="1"/>
        <v>0</v>
      </c>
      <c r="P15" s="13">
        <f t="shared" si="9"/>
        <v>14</v>
      </c>
      <c r="Q15" s="12">
        <f t="shared" si="2"/>
        <v>0.3780718336483932</v>
      </c>
      <c r="R15" s="46">
        <v>14</v>
      </c>
      <c r="S15" s="12">
        <f t="shared" si="3"/>
        <v>0.3784806704514734</v>
      </c>
      <c r="T15" s="46">
        <v>0</v>
      </c>
      <c r="U15" s="106">
        <f t="shared" si="7"/>
        <v>0</v>
      </c>
      <c r="V15" s="64" t="s">
        <v>54</v>
      </c>
    </row>
    <row r="16" spans="1:22" ht="16.5" customHeight="1">
      <c r="A16" s="91" t="s">
        <v>55</v>
      </c>
      <c r="B16" s="11">
        <f>SUM(D16+P16+'表33-1'!B16+'表33-1'!H16+'表33-1'!N16+'表33-1'!P16)</f>
        <v>333</v>
      </c>
      <c r="C16" s="12">
        <f t="shared" si="4"/>
        <v>0.044349677898810815</v>
      </c>
      <c r="D16" s="13">
        <f t="shared" si="8"/>
        <v>320</v>
      </c>
      <c r="E16" s="12">
        <f t="shared" si="5"/>
        <v>0.042941434592814555</v>
      </c>
      <c r="F16" s="46">
        <v>46</v>
      </c>
      <c r="G16" s="12">
        <f t="shared" si="10"/>
        <v>0.5836822738231189</v>
      </c>
      <c r="H16" s="46">
        <v>144</v>
      </c>
      <c r="I16" s="12">
        <f t="shared" si="6"/>
        <v>0.024936964894294977</v>
      </c>
      <c r="J16" s="46">
        <v>130</v>
      </c>
      <c r="K16" s="12">
        <f t="shared" si="0"/>
        <v>0.08132013861955936</v>
      </c>
      <c r="L16" s="13">
        <v>0</v>
      </c>
      <c r="M16" s="13">
        <v>0</v>
      </c>
      <c r="N16" s="46">
        <v>0</v>
      </c>
      <c r="O16" s="13">
        <f t="shared" si="1"/>
        <v>0</v>
      </c>
      <c r="P16" s="13">
        <f t="shared" si="9"/>
        <v>2</v>
      </c>
      <c r="Q16" s="12">
        <f t="shared" si="2"/>
        <v>0.054010261949770454</v>
      </c>
      <c r="R16" s="46">
        <v>2</v>
      </c>
      <c r="S16" s="12">
        <f t="shared" si="3"/>
        <v>0.054068667207353344</v>
      </c>
      <c r="T16" s="46">
        <v>0</v>
      </c>
      <c r="U16" s="106">
        <f t="shared" si="7"/>
        <v>0</v>
      </c>
      <c r="V16" s="64" t="s">
        <v>56</v>
      </c>
    </row>
    <row r="17" spans="1:22" ht="16.5" customHeight="1">
      <c r="A17" s="90" t="s">
        <v>57</v>
      </c>
      <c r="B17" s="8">
        <f>SUM(B18:B21)</f>
        <v>101357</v>
      </c>
      <c r="C17" s="9">
        <f t="shared" si="4"/>
        <v>13.498949858227533</v>
      </c>
      <c r="D17" s="10">
        <f>SUM(D18:D21)</f>
        <v>100491</v>
      </c>
      <c r="E17" s="9">
        <f t="shared" si="5"/>
        <v>13.485086573957899</v>
      </c>
      <c r="F17" s="10">
        <f>SUM(F18:F21)</f>
        <v>1129</v>
      </c>
      <c r="G17" s="9">
        <f t="shared" si="10"/>
        <v>14.325593198832637</v>
      </c>
      <c r="H17" s="10">
        <f>SUM(H18:H21)</f>
        <v>73060</v>
      </c>
      <c r="I17" s="9">
        <f t="shared" si="6"/>
        <v>12.65204621650827</v>
      </c>
      <c r="J17" s="10">
        <f>SUM(J18:J21)</f>
        <v>26301</v>
      </c>
      <c r="K17" s="9">
        <f t="shared" si="0"/>
        <v>16.452315121792545</v>
      </c>
      <c r="L17" s="10">
        <f>SUM(L18:L21)</f>
        <v>0</v>
      </c>
      <c r="M17" s="10">
        <v>0</v>
      </c>
      <c r="N17" s="10">
        <f>SUM(N18:N21)</f>
        <v>1</v>
      </c>
      <c r="O17" s="9">
        <f t="shared" si="1"/>
        <v>50</v>
      </c>
      <c r="P17" s="10">
        <f>SUM(P18:P21)</f>
        <v>611</v>
      </c>
      <c r="Q17" s="9">
        <f t="shared" si="2"/>
        <v>16.500135025654874</v>
      </c>
      <c r="R17" s="10">
        <f>SUM(R18:R21)</f>
        <v>611</v>
      </c>
      <c r="S17" s="9">
        <f t="shared" si="3"/>
        <v>16.517977831846444</v>
      </c>
      <c r="T17" s="8">
        <f>SUM(T18:T21)</f>
        <v>0</v>
      </c>
      <c r="U17" s="50">
        <f t="shared" si="7"/>
        <v>0</v>
      </c>
      <c r="V17" s="52" t="s">
        <v>58</v>
      </c>
    </row>
    <row r="18" spans="1:22" ht="16.5" customHeight="1">
      <c r="A18" s="92" t="s">
        <v>59</v>
      </c>
      <c r="B18" s="11">
        <f>SUM(D18+P18+'表33-1'!B18+'表33-1'!H18+'表33-1'!N18+'表33-1'!P18)</f>
        <v>13775</v>
      </c>
      <c r="C18" s="12">
        <f t="shared" si="4"/>
        <v>1.8345850241925494</v>
      </c>
      <c r="D18" s="13">
        <f>SUM(F18+H18+J18+L18+N18)</f>
        <v>13609</v>
      </c>
      <c r="E18" s="12">
        <f t="shared" si="5"/>
        <v>1.8262186980425414</v>
      </c>
      <c r="F18" s="46">
        <v>114</v>
      </c>
      <c r="G18" s="12">
        <f t="shared" si="10"/>
        <v>1.446516939474686</v>
      </c>
      <c r="H18" s="46">
        <v>9484</v>
      </c>
      <c r="I18" s="12">
        <f t="shared" si="6"/>
        <v>1.6423762156770387</v>
      </c>
      <c r="J18" s="46">
        <v>4010</v>
      </c>
      <c r="K18" s="12">
        <f t="shared" si="0"/>
        <v>2.508413506649485</v>
      </c>
      <c r="L18" s="13">
        <v>0</v>
      </c>
      <c r="M18" s="13">
        <v>0</v>
      </c>
      <c r="N18" s="46">
        <v>1</v>
      </c>
      <c r="O18" s="12">
        <f t="shared" si="1"/>
        <v>50</v>
      </c>
      <c r="P18" s="13">
        <f>SUM(R18+T18)</f>
        <v>134</v>
      </c>
      <c r="Q18" s="12">
        <f t="shared" si="2"/>
        <v>3.618687550634621</v>
      </c>
      <c r="R18" s="46">
        <v>134</v>
      </c>
      <c r="S18" s="12">
        <f t="shared" si="3"/>
        <v>3.622600702892673</v>
      </c>
      <c r="T18" s="46">
        <v>0</v>
      </c>
      <c r="U18" s="106">
        <f t="shared" si="7"/>
        <v>0</v>
      </c>
      <c r="V18" s="64" t="s">
        <v>5</v>
      </c>
    </row>
    <row r="19" spans="1:22" ht="16.5" customHeight="1">
      <c r="A19" s="92" t="s">
        <v>60</v>
      </c>
      <c r="B19" s="11">
        <f>SUM(D19+P19+'表33-1'!B19+'表33-1'!H19+'表33-1'!N19+'表33-1'!P19)</f>
        <v>62040</v>
      </c>
      <c r="C19" s="12">
        <f t="shared" si="4"/>
        <v>8.262624675201872</v>
      </c>
      <c r="D19" s="13">
        <f>SUM(F19+H19+J19+L19+N19)</f>
        <v>61676</v>
      </c>
      <c r="E19" s="12">
        <f t="shared" si="5"/>
        <v>8.276424749832595</v>
      </c>
      <c r="F19" s="46">
        <v>482</v>
      </c>
      <c r="G19" s="12">
        <f t="shared" si="10"/>
        <v>6.115975130059637</v>
      </c>
      <c r="H19" s="46">
        <v>47313</v>
      </c>
      <c r="I19" s="12">
        <f t="shared" si="6"/>
        <v>8.193351528081793</v>
      </c>
      <c r="J19" s="46">
        <v>13881</v>
      </c>
      <c r="K19" s="12">
        <f t="shared" si="0"/>
        <v>8.683114185985412</v>
      </c>
      <c r="L19" s="13">
        <v>0</v>
      </c>
      <c r="M19" s="13">
        <v>0</v>
      </c>
      <c r="N19" s="46">
        <v>0</v>
      </c>
      <c r="O19" s="13">
        <f t="shared" si="1"/>
        <v>0</v>
      </c>
      <c r="P19" s="13">
        <f>SUM(R19+T19)</f>
        <v>266</v>
      </c>
      <c r="Q19" s="12">
        <f t="shared" si="2"/>
        <v>7.183364839319471</v>
      </c>
      <c r="R19" s="46">
        <v>266</v>
      </c>
      <c r="S19" s="12">
        <f t="shared" si="3"/>
        <v>7.191132738577995</v>
      </c>
      <c r="T19" s="46">
        <v>0</v>
      </c>
      <c r="U19" s="106">
        <f t="shared" si="7"/>
        <v>0</v>
      </c>
      <c r="V19" s="64" t="s">
        <v>6</v>
      </c>
    </row>
    <row r="20" spans="1:22" ht="16.5" customHeight="1">
      <c r="A20" s="91" t="s">
        <v>61</v>
      </c>
      <c r="B20" s="11">
        <f>SUM(D20+P20+'表33-1'!B20+'表33-1'!H20+'表33-1'!N20+'表33-1'!P20)</f>
        <v>13766</v>
      </c>
      <c r="C20" s="12">
        <f t="shared" si="4"/>
        <v>1.8333863842493383</v>
      </c>
      <c r="D20" s="13">
        <f>SUM(F20+H20+J20+L20+N20)</f>
        <v>13615</v>
      </c>
      <c r="E20" s="12">
        <f t="shared" si="5"/>
        <v>1.8270238499411569</v>
      </c>
      <c r="F20" s="46">
        <v>222</v>
      </c>
      <c r="G20" s="12">
        <f t="shared" si="10"/>
        <v>2.8169014084507045</v>
      </c>
      <c r="H20" s="46">
        <v>9059</v>
      </c>
      <c r="I20" s="12">
        <f t="shared" si="6"/>
        <v>1.568777534565404</v>
      </c>
      <c r="J20" s="46">
        <v>4334</v>
      </c>
      <c r="K20" s="12">
        <f t="shared" si="0"/>
        <v>2.711088313670541</v>
      </c>
      <c r="L20" s="13">
        <v>0</v>
      </c>
      <c r="M20" s="13">
        <v>0</v>
      </c>
      <c r="N20" s="46">
        <v>0</v>
      </c>
      <c r="O20" s="46">
        <v>0</v>
      </c>
      <c r="P20" s="13">
        <f>SUM(R20+T20)</f>
        <v>97</v>
      </c>
      <c r="Q20" s="12">
        <f t="shared" si="2"/>
        <v>2.619497704563867</v>
      </c>
      <c r="R20" s="46">
        <v>97</v>
      </c>
      <c r="S20" s="12">
        <f t="shared" si="3"/>
        <v>2.622330359556637</v>
      </c>
      <c r="T20" s="46">
        <v>0</v>
      </c>
      <c r="U20" s="106">
        <f t="shared" si="7"/>
        <v>0</v>
      </c>
      <c r="V20" s="64" t="s">
        <v>7</v>
      </c>
    </row>
    <row r="21" spans="1:22" ht="16.5" customHeight="1">
      <c r="A21" s="92" t="s">
        <v>62</v>
      </c>
      <c r="B21" s="11">
        <f>SUM(D21+P21+'表33-1'!B21+'表33-1'!H21+'表33-1'!N21+'表33-1'!P21)</f>
        <v>11776</v>
      </c>
      <c r="C21" s="12">
        <f t="shared" si="4"/>
        <v>1.5683537745837723</v>
      </c>
      <c r="D21" s="13">
        <f>SUM(F21+H21+J21+L21+N21)</f>
        <v>11591</v>
      </c>
      <c r="E21" s="12">
        <f t="shared" si="5"/>
        <v>1.5554192761416048</v>
      </c>
      <c r="F21" s="46">
        <v>311</v>
      </c>
      <c r="G21" s="12">
        <f t="shared" si="10"/>
        <v>3.9461997208476083</v>
      </c>
      <c r="H21" s="46">
        <v>7204</v>
      </c>
      <c r="I21" s="12">
        <f t="shared" si="6"/>
        <v>1.2475409381840348</v>
      </c>
      <c r="J21" s="46">
        <v>4076</v>
      </c>
      <c r="K21" s="12">
        <f t="shared" si="0"/>
        <v>2.549699115487108</v>
      </c>
      <c r="L21" s="13">
        <v>0</v>
      </c>
      <c r="M21" s="13">
        <v>0</v>
      </c>
      <c r="N21" s="46">
        <v>0</v>
      </c>
      <c r="O21" s="46">
        <v>0</v>
      </c>
      <c r="P21" s="13">
        <f>SUM(R21+T21)</f>
        <v>114</v>
      </c>
      <c r="Q21" s="12">
        <f t="shared" si="2"/>
        <v>3.0785849311369162</v>
      </c>
      <c r="R21" s="46">
        <v>114</v>
      </c>
      <c r="S21" s="12">
        <f t="shared" si="3"/>
        <v>3.0819140308191404</v>
      </c>
      <c r="T21" s="46">
        <v>0</v>
      </c>
      <c r="U21" s="106">
        <f t="shared" si="7"/>
        <v>0</v>
      </c>
      <c r="V21" s="64" t="s">
        <v>8</v>
      </c>
    </row>
    <row r="22" spans="1:22" ht="16.5" customHeight="1">
      <c r="A22" s="90" t="s">
        <v>63</v>
      </c>
      <c r="B22" s="8">
        <f>SUM(B23:B25)</f>
        <v>157646</v>
      </c>
      <c r="C22" s="9">
        <f t="shared" si="4"/>
        <v>20.995643609717508</v>
      </c>
      <c r="D22" s="8">
        <f aca="true" t="shared" si="11" ref="D22:U22">SUM(D23:D25)</f>
        <v>156651</v>
      </c>
      <c r="E22" s="9">
        <f t="shared" si="5"/>
        <v>21.021308344996854</v>
      </c>
      <c r="F22" s="8">
        <f t="shared" si="11"/>
        <v>1509</v>
      </c>
      <c r="G22" s="9">
        <f t="shared" si="10"/>
        <v>19.14731633041492</v>
      </c>
      <c r="H22" s="8">
        <f t="shared" si="11"/>
        <v>127110</v>
      </c>
      <c r="I22" s="9">
        <f t="shared" si="6"/>
        <v>22.012066720234962</v>
      </c>
      <c r="J22" s="8">
        <f t="shared" si="11"/>
        <v>28031</v>
      </c>
      <c r="K22" s="9">
        <f t="shared" si="0"/>
        <v>17.534498504960528</v>
      </c>
      <c r="L22" s="8">
        <f t="shared" si="11"/>
        <v>0</v>
      </c>
      <c r="M22" s="8">
        <f t="shared" si="11"/>
        <v>0</v>
      </c>
      <c r="N22" s="8">
        <f t="shared" si="11"/>
        <v>1</v>
      </c>
      <c r="O22" s="9">
        <f t="shared" si="1"/>
        <v>50</v>
      </c>
      <c r="P22" s="8">
        <f t="shared" si="11"/>
        <v>638</v>
      </c>
      <c r="Q22" s="9">
        <f t="shared" si="2"/>
        <v>17.229273561976775</v>
      </c>
      <c r="R22" s="8">
        <f t="shared" si="11"/>
        <v>638</v>
      </c>
      <c r="S22" s="9">
        <f t="shared" si="3"/>
        <v>17.247904839145715</v>
      </c>
      <c r="T22" s="8">
        <f t="shared" si="11"/>
        <v>0</v>
      </c>
      <c r="U22" s="8">
        <f t="shared" si="11"/>
        <v>0</v>
      </c>
      <c r="V22" s="52" t="s">
        <v>64</v>
      </c>
    </row>
    <row r="23" spans="1:22" ht="16.5" customHeight="1">
      <c r="A23" s="105" t="s">
        <v>96</v>
      </c>
      <c r="B23" s="11">
        <f>SUM(D23+P23+'表33-1'!B23+'表33-1'!H23+'表33-1'!N23+'表33-1'!P23)</f>
        <v>110857</v>
      </c>
      <c r="C23" s="12">
        <f t="shared" si="4"/>
        <v>14.764180909394806</v>
      </c>
      <c r="D23" s="13">
        <f>SUM(F23+H23+J23+L23+N23)</f>
        <v>110311</v>
      </c>
      <c r="E23" s="12">
        <f t="shared" si="5"/>
        <v>14.802851848024895</v>
      </c>
      <c r="F23" s="46">
        <v>705</v>
      </c>
      <c r="G23" s="12">
        <f t="shared" si="10"/>
        <v>8.945565283593453</v>
      </c>
      <c r="H23" s="46">
        <v>91430</v>
      </c>
      <c r="I23" s="12">
        <f t="shared" si="6"/>
        <v>15.833240974204097</v>
      </c>
      <c r="J23" s="46">
        <v>18175</v>
      </c>
      <c r="K23" s="12">
        <f t="shared" si="0"/>
        <v>11.369180918542243</v>
      </c>
      <c r="L23" s="13">
        <v>0</v>
      </c>
      <c r="M23" s="13">
        <v>0</v>
      </c>
      <c r="N23" s="46">
        <v>1</v>
      </c>
      <c r="O23" s="12">
        <f t="shared" si="1"/>
        <v>50</v>
      </c>
      <c r="P23" s="13">
        <f>SUM(R23+T23)</f>
        <v>370</v>
      </c>
      <c r="Q23" s="12">
        <f t="shared" si="2"/>
        <v>9.991898460707535</v>
      </c>
      <c r="R23" s="46">
        <v>370</v>
      </c>
      <c r="S23" s="12">
        <f t="shared" si="3"/>
        <v>10.002703433360367</v>
      </c>
      <c r="T23" s="46">
        <v>0</v>
      </c>
      <c r="U23" s="106">
        <f t="shared" si="7"/>
        <v>0</v>
      </c>
      <c r="V23" s="64" t="s">
        <v>9</v>
      </c>
    </row>
    <row r="24" spans="1:22" ht="16.5" customHeight="1">
      <c r="A24" s="92" t="s">
        <v>65</v>
      </c>
      <c r="B24" s="11">
        <f>SUM(D24+P24+'表33-1'!B24+'表33-1'!H24+'表33-1'!N24+'表33-1'!P24)</f>
        <v>37137</v>
      </c>
      <c r="C24" s="12">
        <f t="shared" si="4"/>
        <v>4.945987952336749</v>
      </c>
      <c r="D24" s="13">
        <f>SUM(F24+H24+J24+L24+N24)</f>
        <v>36874</v>
      </c>
      <c r="E24" s="12">
        <f t="shared" si="5"/>
        <v>4.948195184923263</v>
      </c>
      <c r="F24" s="46">
        <v>463</v>
      </c>
      <c r="G24" s="12">
        <f t="shared" si="10"/>
        <v>5.874888973480523</v>
      </c>
      <c r="H24" s="46">
        <v>29813</v>
      </c>
      <c r="I24" s="12">
        <f t="shared" si="6"/>
        <v>5.162817599955668</v>
      </c>
      <c r="J24" s="46">
        <v>6598</v>
      </c>
      <c r="K24" s="12">
        <f t="shared" si="0"/>
        <v>4.1273098047065595</v>
      </c>
      <c r="L24" s="13">
        <v>0</v>
      </c>
      <c r="M24" s="13">
        <v>0</v>
      </c>
      <c r="N24" s="46">
        <v>0</v>
      </c>
      <c r="O24" s="13">
        <f t="shared" si="1"/>
        <v>0</v>
      </c>
      <c r="P24" s="13">
        <f>SUM(R24+T24)</f>
        <v>156</v>
      </c>
      <c r="Q24" s="12">
        <f t="shared" si="2"/>
        <v>4.212800432082096</v>
      </c>
      <c r="R24" s="46">
        <v>156</v>
      </c>
      <c r="S24" s="12">
        <f t="shared" si="3"/>
        <v>4.21735604217356</v>
      </c>
      <c r="T24" s="46">
        <v>0</v>
      </c>
      <c r="U24" s="106">
        <f t="shared" si="7"/>
        <v>0</v>
      </c>
      <c r="V24" s="64" t="s">
        <v>10</v>
      </c>
    </row>
    <row r="25" spans="1:22" ht="16.5" customHeight="1">
      <c r="A25" s="92" t="s">
        <v>66</v>
      </c>
      <c r="B25" s="11">
        <f>SUM(D25+P25+'表33-1'!B25+'表33-1'!H25+'表33-1'!N25+'表33-1'!P25)</f>
        <v>9652</v>
      </c>
      <c r="C25" s="12">
        <f aca="true" t="shared" si="12" ref="C25:C37">B25/$B$9*100</f>
        <v>1.285474747985952</v>
      </c>
      <c r="D25" s="13">
        <f>SUM(F25+H25+J25+L25+N25)</f>
        <v>9466</v>
      </c>
      <c r="E25" s="12">
        <f t="shared" si="5"/>
        <v>1.2702613120486954</v>
      </c>
      <c r="F25" s="46">
        <v>341</v>
      </c>
      <c r="G25" s="12">
        <f t="shared" si="10"/>
        <v>4.326862073340947</v>
      </c>
      <c r="H25" s="46">
        <v>5867</v>
      </c>
      <c r="I25" s="12">
        <f t="shared" si="6"/>
        <v>1.0160081460751988</v>
      </c>
      <c r="J25" s="46">
        <v>3258</v>
      </c>
      <c r="K25" s="12">
        <f t="shared" si="0"/>
        <v>2.0380077817117264</v>
      </c>
      <c r="L25" s="13">
        <v>0</v>
      </c>
      <c r="M25" s="13">
        <v>0</v>
      </c>
      <c r="N25" s="46">
        <v>0</v>
      </c>
      <c r="O25" s="13">
        <f t="shared" si="1"/>
        <v>0</v>
      </c>
      <c r="P25" s="13">
        <f>SUM(R25+T25)</f>
        <v>112</v>
      </c>
      <c r="Q25" s="12">
        <f t="shared" si="2"/>
        <v>3.0245746691871456</v>
      </c>
      <c r="R25" s="46">
        <v>112</v>
      </c>
      <c r="S25" s="12">
        <f t="shared" si="3"/>
        <v>3.027845363611787</v>
      </c>
      <c r="T25" s="46">
        <v>0</v>
      </c>
      <c r="U25" s="106">
        <f t="shared" si="7"/>
        <v>0</v>
      </c>
      <c r="V25" s="64" t="s">
        <v>11</v>
      </c>
    </row>
    <row r="26" spans="1:22" ht="16.5" customHeight="1">
      <c r="A26" s="90" t="s">
        <v>67</v>
      </c>
      <c r="B26" s="8">
        <f>SUM(B27:B30)</f>
        <v>82767</v>
      </c>
      <c r="C26" s="9">
        <f t="shared" si="12"/>
        <v>11.023092464417042</v>
      </c>
      <c r="D26" s="10">
        <f>SUM(D27:D30)</f>
        <v>81733</v>
      </c>
      <c r="E26" s="9">
        <f t="shared" si="5"/>
        <v>10.96791335492035</v>
      </c>
      <c r="F26" s="10">
        <f>SUM(F27:F30)</f>
        <v>1425</v>
      </c>
      <c r="G26" s="9">
        <f t="shared" si="10"/>
        <v>18.081461743433575</v>
      </c>
      <c r="H26" s="10">
        <f>SUM(H27:H30)</f>
        <v>60973</v>
      </c>
      <c r="I26" s="9">
        <f t="shared" si="6"/>
        <v>10.558899725693387</v>
      </c>
      <c r="J26" s="10">
        <f>SUM(J27:J30)</f>
        <v>19335</v>
      </c>
      <c r="K26" s="9">
        <f t="shared" si="0"/>
        <v>12.094806770839849</v>
      </c>
      <c r="L26" s="10">
        <f>SUM(L27:L30)</f>
        <v>0</v>
      </c>
      <c r="M26" s="10">
        <v>0</v>
      </c>
      <c r="N26" s="10">
        <v>0</v>
      </c>
      <c r="O26" s="10">
        <f t="shared" si="1"/>
        <v>0</v>
      </c>
      <c r="P26" s="10">
        <f>SUM(P27:P30)</f>
        <v>695</v>
      </c>
      <c r="Q26" s="9">
        <f t="shared" si="2"/>
        <v>18.768566027545234</v>
      </c>
      <c r="R26" s="10">
        <f>SUM(R27:R30)</f>
        <v>695</v>
      </c>
      <c r="S26" s="9">
        <f t="shared" si="3"/>
        <v>18.788861854555286</v>
      </c>
      <c r="T26" s="8">
        <f>SUM(T27:T30)</f>
        <v>0</v>
      </c>
      <c r="U26" s="50">
        <f t="shared" si="7"/>
        <v>0</v>
      </c>
      <c r="V26" s="52" t="s">
        <v>68</v>
      </c>
    </row>
    <row r="27" spans="1:22" ht="16.5" customHeight="1">
      <c r="A27" s="105" t="s">
        <v>97</v>
      </c>
      <c r="B27" s="11">
        <f>SUM(D27+P27+'表33-1'!B27+'表33-1'!H27+'表33-1'!N27+'表33-1'!P27)</f>
        <v>52907</v>
      </c>
      <c r="C27" s="12">
        <f t="shared" si="12"/>
        <v>7.046271497274425</v>
      </c>
      <c r="D27" s="13">
        <f>SUM(F27+H27+J27+L27+N27)</f>
        <v>52409</v>
      </c>
      <c r="E27" s="12">
        <f t="shared" si="5"/>
        <v>7.032867642421306</v>
      </c>
      <c r="F27" s="46">
        <v>664</v>
      </c>
      <c r="G27" s="12">
        <f t="shared" si="10"/>
        <v>8.42532673518589</v>
      </c>
      <c r="H27" s="46">
        <v>42150</v>
      </c>
      <c r="I27" s="12">
        <f t="shared" si="6"/>
        <v>7.299257432600925</v>
      </c>
      <c r="J27" s="46">
        <v>9595</v>
      </c>
      <c r="K27" s="12">
        <f t="shared" si="0"/>
        <v>6.002051769651325</v>
      </c>
      <c r="L27" s="13">
        <v>0</v>
      </c>
      <c r="M27" s="13">
        <v>0</v>
      </c>
      <c r="N27" s="46">
        <v>0</v>
      </c>
      <c r="O27" s="13">
        <f t="shared" si="1"/>
        <v>0</v>
      </c>
      <c r="P27" s="13">
        <f>SUM(R27+T27)</f>
        <v>321</v>
      </c>
      <c r="Q27" s="12">
        <f t="shared" si="2"/>
        <v>8.668647042938158</v>
      </c>
      <c r="R27" s="46">
        <v>321</v>
      </c>
      <c r="S27" s="12">
        <f t="shared" si="3"/>
        <v>8.67802108678021</v>
      </c>
      <c r="T27" s="46">
        <v>0</v>
      </c>
      <c r="U27" s="106">
        <f t="shared" si="7"/>
        <v>0</v>
      </c>
      <c r="V27" s="64" t="s">
        <v>12</v>
      </c>
    </row>
    <row r="28" spans="1:22" ht="16.5" customHeight="1">
      <c r="A28" s="91" t="s">
        <v>69</v>
      </c>
      <c r="B28" s="11">
        <f>SUM(D28+P28+'表33-1'!B28+'表33-1'!H28+'表33-1'!N28+'表33-1'!P28)</f>
        <v>8359</v>
      </c>
      <c r="C28" s="12">
        <f t="shared" si="12"/>
        <v>1.11327014281129</v>
      </c>
      <c r="D28" s="13">
        <f>SUM(F28+H28+J28+L28+N28)</f>
        <v>8200</v>
      </c>
      <c r="E28" s="12">
        <f t="shared" si="5"/>
        <v>1.100374261440873</v>
      </c>
      <c r="F28" s="46">
        <v>87</v>
      </c>
      <c r="G28" s="12">
        <f t="shared" si="10"/>
        <v>1.1039208222306813</v>
      </c>
      <c r="H28" s="46">
        <v>5835</v>
      </c>
      <c r="I28" s="12">
        <f t="shared" si="6"/>
        <v>1.0104665983209111</v>
      </c>
      <c r="J28" s="46">
        <v>2278</v>
      </c>
      <c r="K28" s="12">
        <f t="shared" si="0"/>
        <v>1.4249790444258172</v>
      </c>
      <c r="L28" s="13">
        <v>0</v>
      </c>
      <c r="M28" s="13">
        <v>0</v>
      </c>
      <c r="N28" s="46">
        <v>0</v>
      </c>
      <c r="O28" s="13">
        <f t="shared" si="1"/>
        <v>0</v>
      </c>
      <c r="P28" s="13">
        <f>SUM(R28+T28)</f>
        <v>145</v>
      </c>
      <c r="Q28" s="12">
        <f t="shared" si="2"/>
        <v>3.915743991358358</v>
      </c>
      <c r="R28" s="46">
        <v>145</v>
      </c>
      <c r="S28" s="12">
        <f t="shared" si="3"/>
        <v>3.919978372533117</v>
      </c>
      <c r="T28" s="46">
        <v>0</v>
      </c>
      <c r="U28" s="106">
        <f t="shared" si="7"/>
        <v>0</v>
      </c>
      <c r="V28" s="64" t="s">
        <v>13</v>
      </c>
    </row>
    <row r="29" spans="1:22" ht="16.5" customHeight="1">
      <c r="A29" s="92" t="s">
        <v>70</v>
      </c>
      <c r="B29" s="11">
        <f>SUM(D29+P29+'表33-1'!B29+'表33-1'!H29+'表33-1'!N29+'表33-1'!P29)</f>
        <v>12502</v>
      </c>
      <c r="C29" s="12">
        <f t="shared" si="12"/>
        <v>1.6650440633361345</v>
      </c>
      <c r="D29" s="13">
        <f>SUM(F29+H29+J29+L29+N29)</f>
        <v>12247</v>
      </c>
      <c r="E29" s="12">
        <f t="shared" si="5"/>
        <v>1.6434492170568744</v>
      </c>
      <c r="F29" s="46">
        <v>378</v>
      </c>
      <c r="G29" s="12">
        <f t="shared" si="10"/>
        <v>4.796345641416064</v>
      </c>
      <c r="H29" s="46">
        <v>7413</v>
      </c>
      <c r="I29" s="12">
        <f t="shared" si="6"/>
        <v>1.2837341719542268</v>
      </c>
      <c r="J29" s="46">
        <v>4456</v>
      </c>
      <c r="K29" s="12">
        <f t="shared" si="0"/>
        <v>2.787404136067358</v>
      </c>
      <c r="L29" s="13">
        <v>0</v>
      </c>
      <c r="M29" s="13">
        <v>0</v>
      </c>
      <c r="N29" s="46">
        <v>0</v>
      </c>
      <c r="O29" s="13">
        <f t="shared" si="1"/>
        <v>0</v>
      </c>
      <c r="P29" s="13">
        <f>SUM(R29+T29)</f>
        <v>171</v>
      </c>
      <c r="Q29" s="12">
        <f t="shared" si="2"/>
        <v>4.617877396705374</v>
      </c>
      <c r="R29" s="46">
        <v>171</v>
      </c>
      <c r="S29" s="12">
        <f t="shared" si="3"/>
        <v>4.622871046228711</v>
      </c>
      <c r="T29" s="46">
        <v>0</v>
      </c>
      <c r="U29" s="106">
        <f t="shared" si="7"/>
        <v>0</v>
      </c>
      <c r="V29" s="65" t="s">
        <v>14</v>
      </c>
    </row>
    <row r="30" spans="1:22" ht="16.5" customHeight="1">
      <c r="A30" s="92" t="s">
        <v>71</v>
      </c>
      <c r="B30" s="11">
        <f>SUM(D30+P30+'表33-1'!B30+'表33-1'!H30+'表33-1'!N30+'表33-1'!P30)</f>
        <v>8999</v>
      </c>
      <c r="C30" s="12">
        <f t="shared" si="12"/>
        <v>1.198506760995191</v>
      </c>
      <c r="D30" s="13">
        <f>SUM(F30+H30+J30+L30+N30)</f>
        <v>8877</v>
      </c>
      <c r="E30" s="12">
        <f t="shared" si="5"/>
        <v>1.1912222340012963</v>
      </c>
      <c r="F30" s="46">
        <v>296</v>
      </c>
      <c r="G30" s="12">
        <f t="shared" si="10"/>
        <v>3.755868544600939</v>
      </c>
      <c r="H30" s="46">
        <v>5575</v>
      </c>
      <c r="I30" s="12">
        <f t="shared" si="6"/>
        <v>0.9654415228173228</v>
      </c>
      <c r="J30" s="46">
        <v>3006</v>
      </c>
      <c r="K30" s="12">
        <f t="shared" si="0"/>
        <v>1.8803718206953497</v>
      </c>
      <c r="L30" s="13">
        <v>0</v>
      </c>
      <c r="M30" s="13">
        <v>0</v>
      </c>
      <c r="N30" s="46">
        <v>0</v>
      </c>
      <c r="O30" s="13">
        <f t="shared" si="1"/>
        <v>0</v>
      </c>
      <c r="P30" s="13">
        <f>SUM(R30+T30)</f>
        <v>58</v>
      </c>
      <c r="Q30" s="12">
        <f t="shared" si="2"/>
        <v>1.5662975965433434</v>
      </c>
      <c r="R30" s="46">
        <v>58</v>
      </c>
      <c r="S30" s="12">
        <f t="shared" si="3"/>
        <v>1.5679913490132469</v>
      </c>
      <c r="T30" s="46">
        <v>0</v>
      </c>
      <c r="U30" s="106">
        <f t="shared" si="7"/>
        <v>0</v>
      </c>
      <c r="V30" s="65" t="s">
        <v>15</v>
      </c>
    </row>
    <row r="31" spans="1:22" ht="16.5" customHeight="1">
      <c r="A31" s="90" t="s">
        <v>72</v>
      </c>
      <c r="B31" s="8">
        <f>SUM(B32:B34)</f>
        <v>96318</v>
      </c>
      <c r="C31" s="9">
        <f t="shared" si="12"/>
        <v>12.827844672245226</v>
      </c>
      <c r="D31" s="10">
        <f>SUM(D32:D34)</f>
        <v>95258</v>
      </c>
      <c r="E31" s="9">
        <f t="shared" si="5"/>
        <v>12.782859926382278</v>
      </c>
      <c r="F31" s="10">
        <f>SUM(F32:F34)</f>
        <v>1346</v>
      </c>
      <c r="G31" s="9">
        <f t="shared" si="10"/>
        <v>17.079050881867783</v>
      </c>
      <c r="H31" s="10">
        <f>SUM(H32:H34)</f>
        <v>75281</v>
      </c>
      <c r="I31" s="9">
        <f t="shared" si="6"/>
        <v>13.036664265329307</v>
      </c>
      <c r="J31" s="10">
        <f>SUM(J32:J34)</f>
        <v>18631</v>
      </c>
      <c r="K31" s="9">
        <f t="shared" si="0"/>
        <v>11.654426943238544</v>
      </c>
      <c r="L31" s="10">
        <f>SUM(L32:L34)</f>
        <v>0</v>
      </c>
      <c r="M31" s="10">
        <v>0</v>
      </c>
      <c r="N31" s="10">
        <v>0</v>
      </c>
      <c r="O31" s="10">
        <f t="shared" si="1"/>
        <v>0</v>
      </c>
      <c r="P31" s="10">
        <f>SUM(P32:P34)</f>
        <v>675</v>
      </c>
      <c r="Q31" s="9">
        <f t="shared" si="2"/>
        <v>18.228463408047528</v>
      </c>
      <c r="R31" s="10">
        <f>SUM(R32:R34)</f>
        <v>674</v>
      </c>
      <c r="S31" s="9">
        <f t="shared" si="3"/>
        <v>18.221140848878076</v>
      </c>
      <c r="T31" s="8">
        <f>SUM(T32:T34)</f>
        <v>1</v>
      </c>
      <c r="U31" s="39">
        <f t="shared" si="7"/>
        <v>25</v>
      </c>
      <c r="V31" s="52" t="s">
        <v>73</v>
      </c>
    </row>
    <row r="32" spans="1:22" ht="16.5" customHeight="1">
      <c r="A32" s="105" t="s">
        <v>98</v>
      </c>
      <c r="B32" s="11">
        <f>SUM(D32+P32+'表33-1'!B32+'表33-1'!H32+'表33-1'!N32+'表33-1'!P32)</f>
        <v>79206</v>
      </c>
      <c r="C32" s="12">
        <f t="shared" si="12"/>
        <v>10.548830593553182</v>
      </c>
      <c r="D32" s="13">
        <f aca="true" t="shared" si="13" ref="D32:D37">SUM(F32+H32+J32+L32+N32)</f>
        <v>78449</v>
      </c>
      <c r="E32" s="12">
        <f t="shared" si="5"/>
        <v>10.527226882411592</v>
      </c>
      <c r="F32" s="46">
        <v>761</v>
      </c>
      <c r="G32" s="12">
        <f t="shared" si="10"/>
        <v>9.656135008247684</v>
      </c>
      <c r="H32" s="46">
        <v>64298</v>
      </c>
      <c r="I32" s="12">
        <f t="shared" si="6"/>
        <v>11.134701172037351</v>
      </c>
      <c r="J32" s="46">
        <v>13390</v>
      </c>
      <c r="K32" s="12">
        <f t="shared" si="0"/>
        <v>8.375974277814615</v>
      </c>
      <c r="L32" s="13">
        <v>0</v>
      </c>
      <c r="M32" s="13">
        <v>0</v>
      </c>
      <c r="N32" s="46">
        <v>0</v>
      </c>
      <c r="O32" s="13">
        <f t="shared" si="1"/>
        <v>0</v>
      </c>
      <c r="P32" s="13">
        <f>SUM(R32+T32)</f>
        <v>523</v>
      </c>
      <c r="Q32" s="12">
        <f t="shared" si="2"/>
        <v>14.123683499864976</v>
      </c>
      <c r="R32" s="46">
        <v>522</v>
      </c>
      <c r="S32" s="12">
        <f t="shared" si="3"/>
        <v>14.111922141119221</v>
      </c>
      <c r="T32" s="46">
        <v>1</v>
      </c>
      <c r="U32" s="40">
        <f t="shared" si="7"/>
        <v>25</v>
      </c>
      <c r="V32" s="64" t="s">
        <v>16</v>
      </c>
    </row>
    <row r="33" spans="1:22" ht="16.5" customHeight="1">
      <c r="A33" s="92" t="s">
        <v>74</v>
      </c>
      <c r="B33" s="11">
        <f>SUM(D33+P33+'表33-1'!B33+'表33-1'!H33+'表33-1'!N33+'表33-1'!P33)</f>
        <v>14842</v>
      </c>
      <c r="C33" s="12">
        <f t="shared" si="12"/>
        <v>1.9766904485710213</v>
      </c>
      <c r="D33" s="13">
        <f t="shared" si="13"/>
        <v>14571</v>
      </c>
      <c r="E33" s="12">
        <f t="shared" si="5"/>
        <v>1.9553113857871902</v>
      </c>
      <c r="F33" s="46">
        <v>462</v>
      </c>
      <c r="G33" s="12">
        <f t="shared" si="10"/>
        <v>5.862200228397412</v>
      </c>
      <c r="H33" s="46">
        <v>9598</v>
      </c>
      <c r="I33" s="12">
        <f t="shared" si="6"/>
        <v>1.662117979551689</v>
      </c>
      <c r="J33" s="46">
        <v>4511</v>
      </c>
      <c r="K33" s="12">
        <f t="shared" si="0"/>
        <v>2.82180881009871</v>
      </c>
      <c r="L33" s="13">
        <v>0</v>
      </c>
      <c r="M33" s="13">
        <v>0</v>
      </c>
      <c r="N33" s="46">
        <v>0</v>
      </c>
      <c r="O33" s="13">
        <f t="shared" si="1"/>
        <v>0</v>
      </c>
      <c r="P33" s="13">
        <f>SUM(R33+T33)</f>
        <v>136</v>
      </c>
      <c r="Q33" s="12">
        <f t="shared" si="2"/>
        <v>3.672697812584391</v>
      </c>
      <c r="R33" s="46">
        <v>136</v>
      </c>
      <c r="S33" s="12">
        <f t="shared" si="3"/>
        <v>3.6766693701000266</v>
      </c>
      <c r="T33" s="46">
        <v>0</v>
      </c>
      <c r="U33" s="106">
        <f t="shared" si="7"/>
        <v>0</v>
      </c>
      <c r="V33" s="64" t="s">
        <v>75</v>
      </c>
    </row>
    <row r="34" spans="1:22" ht="16.5" customHeight="1">
      <c r="A34" s="92" t="s">
        <v>76</v>
      </c>
      <c r="B34" s="11">
        <f>SUM(D34+P34+'表33-1'!B34+'表33-1'!H34+'表33-1'!N34+'表33-1'!P34)</f>
        <v>2270</v>
      </c>
      <c r="C34" s="12">
        <f t="shared" si="12"/>
        <v>0.3023236301210227</v>
      </c>
      <c r="D34" s="13">
        <f t="shared" si="13"/>
        <v>2238</v>
      </c>
      <c r="E34" s="12">
        <f t="shared" si="5"/>
        <v>0.3003216581834968</v>
      </c>
      <c r="F34" s="46">
        <v>123</v>
      </c>
      <c r="G34" s="12">
        <f t="shared" si="10"/>
        <v>1.5607156452226874</v>
      </c>
      <c r="H34" s="46">
        <v>1385</v>
      </c>
      <c r="I34" s="12">
        <f t="shared" si="6"/>
        <v>0.23984511374026768</v>
      </c>
      <c r="J34" s="46">
        <v>730</v>
      </c>
      <c r="K34" s="12">
        <f t="shared" si="0"/>
        <v>0.456643855325218</v>
      </c>
      <c r="L34" s="13">
        <v>0</v>
      </c>
      <c r="M34" s="13">
        <v>0</v>
      </c>
      <c r="N34" s="46">
        <v>0</v>
      </c>
      <c r="O34" s="13">
        <f t="shared" si="1"/>
        <v>0</v>
      </c>
      <c r="P34" s="13">
        <f>SUM(R34+T34)</f>
        <v>16</v>
      </c>
      <c r="Q34" s="12">
        <f t="shared" si="2"/>
        <v>0.43208209559816363</v>
      </c>
      <c r="R34" s="46">
        <v>16</v>
      </c>
      <c r="S34" s="12">
        <f t="shared" si="3"/>
        <v>0.43254933765882675</v>
      </c>
      <c r="T34" s="46">
        <v>0</v>
      </c>
      <c r="U34" s="106">
        <f t="shared" si="7"/>
        <v>0</v>
      </c>
      <c r="V34" s="64" t="s">
        <v>17</v>
      </c>
    </row>
    <row r="35" spans="1:22" ht="16.5" customHeight="1">
      <c r="A35" s="90" t="s">
        <v>77</v>
      </c>
      <c r="B35" s="8">
        <f>SUM(B36:B37)</f>
        <v>13466</v>
      </c>
      <c r="C35" s="9">
        <f t="shared" si="12"/>
        <v>1.7934317194756348</v>
      </c>
      <c r="D35" s="10">
        <f>SUM(D36:D37)</f>
        <v>13184</v>
      </c>
      <c r="E35" s="9">
        <f t="shared" si="5"/>
        <v>1.7691871052239596</v>
      </c>
      <c r="F35" s="10">
        <f>SUM(F36:F37)</f>
        <v>533</v>
      </c>
      <c r="G35" s="9">
        <f t="shared" si="10"/>
        <v>6.763101129298313</v>
      </c>
      <c r="H35" s="10">
        <f>SUM(H36:H37)</f>
        <v>8186</v>
      </c>
      <c r="I35" s="9">
        <f t="shared" si="6"/>
        <v>1.417597184893741</v>
      </c>
      <c r="J35" s="10">
        <f>SUM(J36:J37)</f>
        <v>4465</v>
      </c>
      <c r="K35" s="9">
        <f t="shared" si="0"/>
        <v>2.793033991817943</v>
      </c>
      <c r="L35" s="10">
        <f>SUM(L36:L37)</f>
        <v>0</v>
      </c>
      <c r="M35" s="10">
        <v>0</v>
      </c>
      <c r="N35" s="10">
        <f>SUM(N36:N37)</f>
        <v>0</v>
      </c>
      <c r="O35" s="10">
        <f>N35/$N$9*100</f>
        <v>0</v>
      </c>
      <c r="P35" s="10">
        <f>SUM(P36:P37)</f>
        <v>160</v>
      </c>
      <c r="Q35" s="9">
        <f t="shared" si="2"/>
        <v>4.320820955981636</v>
      </c>
      <c r="R35" s="10">
        <f>SUM(R36:R37)</f>
        <v>160</v>
      </c>
      <c r="S35" s="9">
        <f t="shared" si="3"/>
        <v>4.325493376588267</v>
      </c>
      <c r="T35" s="8">
        <f>SUM(T36:T37)</f>
        <v>0</v>
      </c>
      <c r="U35" s="50">
        <f t="shared" si="7"/>
        <v>0</v>
      </c>
      <c r="V35" s="52" t="s">
        <v>78</v>
      </c>
    </row>
    <row r="36" spans="1:22" ht="16.5" customHeight="1">
      <c r="A36" s="92" t="s">
        <v>79</v>
      </c>
      <c r="B36" s="11">
        <f>SUM(D36+P36+'表33-1'!B36+'表33-1'!H36+'表33-1'!N36+'表33-1'!P36)</f>
        <v>8871</v>
      </c>
      <c r="C36" s="12">
        <f t="shared" si="12"/>
        <v>1.1814594373584106</v>
      </c>
      <c r="D36" s="13">
        <f t="shared" si="13"/>
        <v>8702</v>
      </c>
      <c r="E36" s="12">
        <f t="shared" si="5"/>
        <v>1.1677386369583507</v>
      </c>
      <c r="F36" s="46">
        <v>280</v>
      </c>
      <c r="G36" s="12">
        <f t="shared" si="10"/>
        <v>3.5528486232711582</v>
      </c>
      <c r="H36" s="46">
        <v>5403</v>
      </c>
      <c r="I36" s="12">
        <f t="shared" si="6"/>
        <v>0.9356557036380262</v>
      </c>
      <c r="J36" s="46">
        <v>3019</v>
      </c>
      <c r="K36" s="12">
        <f t="shared" si="0"/>
        <v>1.8885038345573055</v>
      </c>
      <c r="L36" s="13">
        <v>0</v>
      </c>
      <c r="M36" s="13">
        <v>0</v>
      </c>
      <c r="N36" s="46">
        <v>0</v>
      </c>
      <c r="O36" s="13">
        <f>N36/$N$9*100</f>
        <v>0</v>
      </c>
      <c r="P36" s="13">
        <f>SUM(R36+T36)</f>
        <v>98</v>
      </c>
      <c r="Q36" s="12">
        <f t="shared" si="2"/>
        <v>2.6465028355387523</v>
      </c>
      <c r="R36" s="46">
        <v>98</v>
      </c>
      <c r="S36" s="12">
        <f t="shared" si="3"/>
        <v>2.649364693160314</v>
      </c>
      <c r="T36" s="46">
        <v>0</v>
      </c>
      <c r="U36" s="106">
        <f t="shared" si="7"/>
        <v>0</v>
      </c>
      <c r="V36" s="64" t="s">
        <v>18</v>
      </c>
    </row>
    <row r="37" spans="1:22" ht="16.5" customHeight="1" thickBot="1">
      <c r="A37" s="93" t="s">
        <v>80</v>
      </c>
      <c r="B37" s="18">
        <f>SUM(D37+P37+'表33-1'!B37+'表33-1'!H37+'表33-1'!N37+'表33-1'!P37)</f>
        <v>4595</v>
      </c>
      <c r="C37" s="15">
        <f t="shared" si="12"/>
        <v>0.6119722821172243</v>
      </c>
      <c r="D37" s="14">
        <f t="shared" si="13"/>
        <v>4482</v>
      </c>
      <c r="E37" s="15">
        <f t="shared" si="5"/>
        <v>0.6014484682656088</v>
      </c>
      <c r="F37" s="47">
        <v>253</v>
      </c>
      <c r="G37" s="15">
        <f t="shared" si="10"/>
        <v>3.2102525060271536</v>
      </c>
      <c r="H37" s="47">
        <v>2783</v>
      </c>
      <c r="I37" s="15">
        <f t="shared" si="6"/>
        <v>0.4819414812557148</v>
      </c>
      <c r="J37" s="47">
        <v>1446</v>
      </c>
      <c r="K37" s="15">
        <f t="shared" si="0"/>
        <v>0.9045301572606372</v>
      </c>
      <c r="L37" s="14">
        <v>0</v>
      </c>
      <c r="M37" s="14">
        <v>0</v>
      </c>
      <c r="N37" s="47">
        <v>0</v>
      </c>
      <c r="O37" s="14">
        <f>N37/$N$9*100</f>
        <v>0</v>
      </c>
      <c r="P37" s="14">
        <f>SUM(R37+T37)</f>
        <v>62</v>
      </c>
      <c r="Q37" s="15">
        <f t="shared" si="2"/>
        <v>1.674318120442884</v>
      </c>
      <c r="R37" s="47">
        <v>62</v>
      </c>
      <c r="S37" s="15">
        <f t="shared" si="3"/>
        <v>1.6761286834279534</v>
      </c>
      <c r="T37" s="47">
        <v>0</v>
      </c>
      <c r="U37" s="107">
        <f t="shared" si="7"/>
        <v>0</v>
      </c>
      <c r="V37" s="66" t="s">
        <v>19</v>
      </c>
    </row>
    <row r="38" spans="1:12" ht="16.5" customHeight="1">
      <c r="A38" s="108" t="s">
        <v>81</v>
      </c>
      <c r="B38" s="108"/>
      <c r="C38" s="108"/>
      <c r="D38" s="108"/>
      <c r="E38" s="108"/>
      <c r="F38" s="108"/>
      <c r="G38" s="108"/>
      <c r="H38" s="108"/>
      <c r="L38" s="59" t="s">
        <v>82</v>
      </c>
    </row>
    <row r="39" spans="1:10" ht="15.75">
      <c r="A39" s="94"/>
      <c r="B39" s="94"/>
      <c r="C39" s="94"/>
      <c r="D39" s="94"/>
      <c r="E39" s="94"/>
      <c r="F39" s="94"/>
      <c r="G39" s="94"/>
      <c r="H39" s="94"/>
      <c r="J39" s="30"/>
    </row>
  </sheetData>
  <sheetProtection/>
  <mergeCells count="6">
    <mergeCell ref="A38:H38"/>
    <mergeCell ref="A1:K1"/>
    <mergeCell ref="A3:K3"/>
    <mergeCell ref="L3:V3"/>
    <mergeCell ref="V5:V8"/>
    <mergeCell ref="H5:I5"/>
  </mergeCells>
  <printOptions horizontalCentered="1"/>
  <pageMargins left="0.7874015748031497" right="0.7874015748031497" top="1.1811023622047245" bottom="0.7086614173228347" header="0.3937007874015748" footer="0.3937007874015748"/>
  <pageSetup firstPageNumber="208" useFirstPageNumber="1" horizontalDpi="600" verticalDpi="600" orientation="portrait" paperSize="9" r:id="rId1"/>
  <headerFooter alignWithMargins="0"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K38"/>
  <sheetViews>
    <sheetView showGridLines="0" view="pageBreakPreview" zoomScaleSheetLayoutView="100" zoomScalePageLayoutView="0" workbookViewId="0" topLeftCell="A1">
      <selection activeCell="R12" sqref="R12"/>
    </sheetView>
  </sheetViews>
  <sheetFormatPr defaultColWidth="9.00390625" defaultRowHeight="15.75"/>
  <cols>
    <col min="1" max="1" width="15.625" style="41" customWidth="1"/>
    <col min="2" max="2" width="6.00390625" style="41" customWidth="1"/>
    <col min="3" max="3" width="6.125" style="41" customWidth="1"/>
    <col min="4" max="4" width="6.375" style="41" customWidth="1"/>
    <col min="5" max="5" width="6.875" style="41" customWidth="1"/>
    <col min="6" max="6" width="6.125" style="41" customWidth="1"/>
    <col min="7" max="7" width="6.875" style="41" customWidth="1"/>
    <col min="8" max="8" width="6.00390625" style="41" customWidth="1"/>
    <col min="9" max="9" width="6.125" style="41" customWidth="1"/>
    <col min="10" max="11" width="6.875" style="41" customWidth="1"/>
    <col min="12" max="21" width="5.75390625" style="41" customWidth="1"/>
    <col min="22" max="22" width="22.375" style="41" customWidth="1"/>
    <col min="23" max="23" width="0.5" style="41" hidden="1" customWidth="1"/>
    <col min="24" max="24" width="7.375" style="41" customWidth="1"/>
    <col min="25" max="25" width="8.75390625" style="41" customWidth="1"/>
    <col min="26" max="26" width="7.375" style="41" customWidth="1"/>
    <col min="27" max="27" width="8.75390625" style="41" customWidth="1"/>
    <col min="28" max="28" width="7.375" style="41" customWidth="1"/>
    <col min="29" max="29" width="8.75390625" style="41" customWidth="1"/>
    <col min="30" max="30" width="7.375" style="41" customWidth="1"/>
    <col min="31" max="31" width="8.75390625" style="41" customWidth="1"/>
    <col min="32" max="32" width="7.375" style="41" customWidth="1"/>
    <col min="33" max="33" width="8.75390625" style="41" customWidth="1"/>
    <col min="34" max="34" width="7.375" style="41" customWidth="1"/>
    <col min="35" max="35" width="8.75390625" style="41" customWidth="1"/>
    <col min="36" max="36" width="7.375" style="41" customWidth="1"/>
    <col min="37" max="41" width="8.75390625" style="41" customWidth="1"/>
    <col min="42" max="16384" width="9.00390625" style="41" customWidth="1"/>
  </cols>
  <sheetData>
    <row r="1" spans="1:22" ht="24.75" customHeight="1">
      <c r="A1" s="118" t="s">
        <v>83</v>
      </c>
      <c r="B1" s="110"/>
      <c r="C1" s="110"/>
      <c r="D1" s="110"/>
      <c r="E1" s="110"/>
      <c r="F1" s="110"/>
      <c r="G1" s="110"/>
      <c r="H1" s="119"/>
      <c r="I1" s="119"/>
      <c r="J1" s="119"/>
      <c r="K1" s="119"/>
      <c r="L1" s="120" t="s">
        <v>24</v>
      </c>
      <c r="M1" s="120"/>
      <c r="N1" s="61" t="s">
        <v>22</v>
      </c>
      <c r="O1" s="76"/>
      <c r="P1" s="95"/>
      <c r="Q1" s="95"/>
      <c r="R1" s="95"/>
      <c r="S1" s="95"/>
      <c r="T1" s="95"/>
      <c r="U1" s="95"/>
      <c r="V1" s="95"/>
    </row>
    <row r="2" spans="1:22" ht="24.75" customHeight="1">
      <c r="A2" s="2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35"/>
      <c r="N2" s="62" t="s">
        <v>84</v>
      </c>
      <c r="O2" s="35"/>
      <c r="P2" s="35"/>
      <c r="Q2" s="35"/>
      <c r="R2" s="35"/>
      <c r="S2" s="35"/>
      <c r="T2" s="35"/>
      <c r="U2" s="35"/>
      <c r="V2" s="35"/>
    </row>
    <row r="3" spans="1:22" ht="21" customHeight="1">
      <c r="A3" s="112" t="s">
        <v>94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2" t="s">
        <v>95</v>
      </c>
      <c r="M3" s="113"/>
      <c r="N3" s="113"/>
      <c r="O3" s="113"/>
      <c r="P3" s="113"/>
      <c r="Q3" s="113"/>
      <c r="R3" s="113"/>
      <c r="S3" s="113"/>
      <c r="T3" s="113"/>
      <c r="U3" s="113"/>
      <c r="V3" s="113"/>
    </row>
    <row r="4" spans="1:22" s="53" customFormat="1" ht="21" customHeight="1" thickBot="1">
      <c r="A4" s="77" t="s">
        <v>31</v>
      </c>
      <c r="B4" s="54"/>
      <c r="C4" s="54"/>
      <c r="D4" s="55"/>
      <c r="F4" s="77"/>
      <c r="G4" s="54"/>
      <c r="H4" s="54"/>
      <c r="I4" s="54"/>
      <c r="J4" s="54"/>
      <c r="K4" s="54"/>
      <c r="N4" s="78"/>
      <c r="O4" s="54"/>
      <c r="Q4" s="56"/>
      <c r="R4" s="78"/>
      <c r="T4" s="55"/>
      <c r="V4" s="57" t="s">
        <v>20</v>
      </c>
    </row>
    <row r="5" spans="1:37" s="53" customFormat="1" ht="29.25" customHeight="1">
      <c r="A5" s="96"/>
      <c r="B5" s="82" t="s">
        <v>85</v>
      </c>
      <c r="C5" s="27"/>
      <c r="D5" s="26"/>
      <c r="E5" s="27"/>
      <c r="F5" s="26"/>
      <c r="G5" s="19"/>
      <c r="H5" s="82" t="s">
        <v>86</v>
      </c>
      <c r="I5" s="27"/>
      <c r="J5" s="27"/>
      <c r="K5" s="27"/>
      <c r="L5" s="80"/>
      <c r="M5" s="19"/>
      <c r="N5" s="80" t="s">
        <v>87</v>
      </c>
      <c r="O5" s="19"/>
      <c r="P5" s="82" t="s">
        <v>88</v>
      </c>
      <c r="Q5" s="27"/>
      <c r="R5" s="26"/>
      <c r="S5" s="27"/>
      <c r="T5" s="26"/>
      <c r="U5" s="27"/>
      <c r="V5" s="114" t="s">
        <v>23</v>
      </c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</row>
    <row r="6" spans="1:37" s="53" customFormat="1" ht="32.25" customHeight="1">
      <c r="A6" s="84" t="s">
        <v>91</v>
      </c>
      <c r="B6" s="85" t="s">
        <v>89</v>
      </c>
      <c r="C6" s="23"/>
      <c r="D6" s="85" t="s">
        <v>37</v>
      </c>
      <c r="E6" s="23"/>
      <c r="F6" s="85" t="s">
        <v>90</v>
      </c>
      <c r="G6" s="23"/>
      <c r="H6" s="97" t="s">
        <v>89</v>
      </c>
      <c r="I6" s="98"/>
      <c r="J6" s="99" t="s">
        <v>37</v>
      </c>
      <c r="K6" s="29"/>
      <c r="L6" s="99" t="s">
        <v>90</v>
      </c>
      <c r="M6" s="38"/>
      <c r="N6" s="7" t="s">
        <v>21</v>
      </c>
      <c r="O6" s="28"/>
      <c r="P6" s="85" t="s">
        <v>36</v>
      </c>
      <c r="Q6" s="23"/>
      <c r="R6" s="85" t="s">
        <v>37</v>
      </c>
      <c r="S6" s="23"/>
      <c r="T6" s="85" t="s">
        <v>38</v>
      </c>
      <c r="U6" s="24"/>
      <c r="V6" s="115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</row>
    <row r="7" spans="1:37" s="53" customFormat="1" ht="13.5" customHeight="1">
      <c r="A7" s="36"/>
      <c r="B7" s="87" t="s">
        <v>43</v>
      </c>
      <c r="C7" s="87" t="s">
        <v>44</v>
      </c>
      <c r="D7" s="100" t="s">
        <v>43</v>
      </c>
      <c r="E7" s="101" t="s">
        <v>44</v>
      </c>
      <c r="F7" s="87" t="s">
        <v>43</v>
      </c>
      <c r="G7" s="87" t="s">
        <v>44</v>
      </c>
      <c r="H7" s="87" t="s">
        <v>43</v>
      </c>
      <c r="I7" s="87" t="s">
        <v>44</v>
      </c>
      <c r="J7" s="87" t="s">
        <v>43</v>
      </c>
      <c r="K7" s="101" t="s">
        <v>44</v>
      </c>
      <c r="L7" s="87" t="s">
        <v>43</v>
      </c>
      <c r="M7" s="87" t="s">
        <v>44</v>
      </c>
      <c r="N7" s="87" t="s">
        <v>43</v>
      </c>
      <c r="O7" s="87" t="s">
        <v>44</v>
      </c>
      <c r="P7" s="87" t="s">
        <v>43</v>
      </c>
      <c r="Q7" s="87" t="s">
        <v>44</v>
      </c>
      <c r="R7" s="87" t="s">
        <v>43</v>
      </c>
      <c r="S7" s="87" t="s">
        <v>44</v>
      </c>
      <c r="T7" s="87" t="s">
        <v>43</v>
      </c>
      <c r="U7" s="102" t="s">
        <v>44</v>
      </c>
      <c r="V7" s="115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</row>
    <row r="8" spans="1:37" s="72" customFormat="1" ht="15" customHeight="1">
      <c r="A8" s="88"/>
      <c r="B8" s="37" t="s">
        <v>1</v>
      </c>
      <c r="C8" s="1" t="s">
        <v>2</v>
      </c>
      <c r="D8" s="4" t="s">
        <v>1</v>
      </c>
      <c r="E8" s="1" t="s">
        <v>2</v>
      </c>
      <c r="F8" s="4" t="s">
        <v>1</v>
      </c>
      <c r="G8" s="4" t="s">
        <v>2</v>
      </c>
      <c r="H8" s="4" t="s">
        <v>1</v>
      </c>
      <c r="I8" s="1" t="s">
        <v>2</v>
      </c>
      <c r="J8" s="4" t="s">
        <v>1</v>
      </c>
      <c r="K8" s="4" t="s">
        <v>2</v>
      </c>
      <c r="L8" s="37" t="s">
        <v>1</v>
      </c>
      <c r="M8" s="2" t="s">
        <v>2</v>
      </c>
      <c r="N8" s="1" t="s">
        <v>1</v>
      </c>
      <c r="O8" s="2" t="s">
        <v>2</v>
      </c>
      <c r="P8" s="1" t="s">
        <v>1</v>
      </c>
      <c r="Q8" s="2" t="s">
        <v>2</v>
      </c>
      <c r="R8" s="1" t="s">
        <v>1</v>
      </c>
      <c r="S8" s="2" t="s">
        <v>2</v>
      </c>
      <c r="T8" s="1" t="s">
        <v>1</v>
      </c>
      <c r="U8" s="2" t="s">
        <v>2</v>
      </c>
      <c r="V8" s="116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</row>
    <row r="9" spans="1:22" ht="16.5" customHeight="1">
      <c r="A9" s="103" t="s">
        <v>45</v>
      </c>
      <c r="B9" s="8">
        <f>SUM(B10,B17,B22,B26,B31,B35)</f>
        <v>345</v>
      </c>
      <c r="C9" s="9">
        <f aca="true" t="shared" si="0" ref="C9:C37">B9/$B$9*100</f>
        <v>100</v>
      </c>
      <c r="D9" s="8">
        <f>SUM(D10,D17,D22,D26,D31,D35)</f>
        <v>306</v>
      </c>
      <c r="E9" s="9">
        <f aca="true" t="shared" si="1" ref="E9:E37">D9/$D$9*100</f>
        <v>100</v>
      </c>
      <c r="F9" s="8">
        <f>SUM(F10,F17,F22,F26,F31,F35)</f>
        <v>39</v>
      </c>
      <c r="G9" s="9">
        <f aca="true" t="shared" si="2" ref="G9:G37">F9/$F$9*100</f>
        <v>100</v>
      </c>
      <c r="H9" s="8">
        <f>SUM(H10,H17,H22,H26,H31,H35)</f>
        <v>9</v>
      </c>
      <c r="I9" s="9">
        <f>H9/$H$9*100</f>
        <v>100</v>
      </c>
      <c r="J9" s="8">
        <f>SUM(J10,J17,J22,J26,J31,J35)</f>
        <v>7</v>
      </c>
      <c r="K9" s="9">
        <f>J9/$J$9*100</f>
        <v>100</v>
      </c>
      <c r="L9" s="33">
        <f>SUM(L10,L17,L22,L26,L31,L35)</f>
        <v>2</v>
      </c>
      <c r="M9" s="45">
        <f>L9/$L$9*100</f>
        <v>100</v>
      </c>
      <c r="N9" s="10">
        <f>SUM(N10,N17,N22,N26,N31,N35)</f>
        <v>604</v>
      </c>
      <c r="O9" s="9">
        <f aca="true" t="shared" si="3" ref="O9:O34">N9/$N$9*100</f>
        <v>100</v>
      </c>
      <c r="P9" s="8">
        <f>SUM(P10,P17,P22,P26,P31,P35)</f>
        <v>989</v>
      </c>
      <c r="Q9" s="9">
        <f aca="true" t="shared" si="4" ref="Q9:Q37">P9/$P$9*100</f>
        <v>100</v>
      </c>
      <c r="R9" s="8">
        <f>SUM(R10,R17,R22,R26,R31,R35)</f>
        <v>24</v>
      </c>
      <c r="S9" s="16">
        <f>R9/$R$9*100</f>
        <v>100</v>
      </c>
      <c r="T9" s="17">
        <f>SUM(T10,T17,T22,T26,T31,T35)</f>
        <v>965</v>
      </c>
      <c r="U9" s="16">
        <f>T9/$T$9*100</f>
        <v>100</v>
      </c>
      <c r="V9" s="63" t="s">
        <v>0</v>
      </c>
    </row>
    <row r="10" spans="1:22" ht="16.5" customHeight="1">
      <c r="A10" s="90" t="s">
        <v>46</v>
      </c>
      <c r="B10" s="10">
        <f>SUM(B11:B16)</f>
        <v>60</v>
      </c>
      <c r="C10" s="9">
        <f t="shared" si="0"/>
        <v>17.391304347826086</v>
      </c>
      <c r="D10" s="10">
        <f>SUM(D11:D16)</f>
        <v>50</v>
      </c>
      <c r="E10" s="9">
        <f t="shared" si="1"/>
        <v>16.33986928104575</v>
      </c>
      <c r="F10" s="10">
        <f>SUM(F11:F16)</f>
        <v>10</v>
      </c>
      <c r="G10" s="9">
        <f t="shared" si="2"/>
        <v>25.64102564102564</v>
      </c>
      <c r="H10" s="8">
        <f>SUM(H11:H16)</f>
        <v>3</v>
      </c>
      <c r="I10" s="9">
        <f aca="true" t="shared" si="5" ref="I10:I37">H10/$H$9*100</f>
        <v>33.33333333333333</v>
      </c>
      <c r="J10" s="8">
        <f>SUM(J11:J16)</f>
        <v>3</v>
      </c>
      <c r="K10" s="9">
        <f aca="true" t="shared" si="6" ref="K10:K37">J10/$J$9*100</f>
        <v>42.857142857142854</v>
      </c>
      <c r="L10" s="33">
        <f>SUM(L11:L16)</f>
        <v>0</v>
      </c>
      <c r="M10" s="44">
        <f aca="true" t="shared" si="7" ref="M10:M37">L10/$L$9*100</f>
        <v>0</v>
      </c>
      <c r="N10" s="10">
        <f>SUM(N11:N16)</f>
        <v>179</v>
      </c>
      <c r="O10" s="9">
        <f t="shared" si="3"/>
        <v>29.635761589403977</v>
      </c>
      <c r="P10" s="10">
        <f>SUM(P11:P16)</f>
        <v>247</v>
      </c>
      <c r="Q10" s="9">
        <f t="shared" si="4"/>
        <v>24.974721941354904</v>
      </c>
      <c r="R10" s="10">
        <f>SUM(R11:R16)</f>
        <v>2</v>
      </c>
      <c r="S10" s="9">
        <f>R10/$R$9*100</f>
        <v>8.333333333333332</v>
      </c>
      <c r="T10" s="8">
        <f>SUM(T11:T16)</f>
        <v>245</v>
      </c>
      <c r="U10" s="9">
        <f>T10/$T$9*100</f>
        <v>25.38860103626943</v>
      </c>
      <c r="V10" s="52" t="s">
        <v>29</v>
      </c>
    </row>
    <row r="11" spans="1:22" ht="16.5" customHeight="1">
      <c r="A11" s="91" t="s">
        <v>47</v>
      </c>
      <c r="B11" s="13">
        <f aca="true" t="shared" si="8" ref="B11:B16">SUM(D11,F11)</f>
        <v>11</v>
      </c>
      <c r="C11" s="12">
        <f t="shared" si="0"/>
        <v>3.1884057971014492</v>
      </c>
      <c r="D11" s="46">
        <v>11</v>
      </c>
      <c r="E11" s="12">
        <f t="shared" si="1"/>
        <v>3.594771241830065</v>
      </c>
      <c r="F11" s="46">
        <v>0</v>
      </c>
      <c r="G11" s="13">
        <f t="shared" si="2"/>
        <v>0</v>
      </c>
      <c r="H11" s="11">
        <f aca="true" t="shared" si="9" ref="H11:H16">SUM(J11,L11)</f>
        <v>2</v>
      </c>
      <c r="I11" s="12">
        <f t="shared" si="5"/>
        <v>22.22222222222222</v>
      </c>
      <c r="J11" s="46">
        <v>2</v>
      </c>
      <c r="K11" s="12">
        <f t="shared" si="6"/>
        <v>28.57142857142857</v>
      </c>
      <c r="L11" s="46">
        <v>0</v>
      </c>
      <c r="M11" s="49">
        <f t="shared" si="7"/>
        <v>0</v>
      </c>
      <c r="N11" s="46">
        <v>79</v>
      </c>
      <c r="O11" s="12">
        <f t="shared" si="3"/>
        <v>13.079470198675496</v>
      </c>
      <c r="P11" s="13">
        <f aca="true" t="shared" si="10" ref="P11:P37">SUM(R11,T11)</f>
        <v>111</v>
      </c>
      <c r="Q11" s="12">
        <f t="shared" si="4"/>
        <v>11.223458038422649</v>
      </c>
      <c r="R11" s="46">
        <v>0</v>
      </c>
      <c r="S11" s="11">
        <f>R11/$R$9*100</f>
        <v>0</v>
      </c>
      <c r="T11" s="46">
        <v>111</v>
      </c>
      <c r="U11" s="12">
        <f aca="true" t="shared" si="11" ref="U11:U16">T11/$T$9*100</f>
        <v>11.50259067357513</v>
      </c>
      <c r="V11" s="64" t="s">
        <v>3</v>
      </c>
    </row>
    <row r="12" spans="1:22" ht="16.5" customHeight="1">
      <c r="A12" s="91" t="s">
        <v>48</v>
      </c>
      <c r="B12" s="13">
        <f t="shared" si="8"/>
        <v>30</v>
      </c>
      <c r="C12" s="12">
        <f>B12/$B$9*100</f>
        <v>8.695652173913043</v>
      </c>
      <c r="D12" s="46">
        <v>25</v>
      </c>
      <c r="E12" s="12">
        <f>D12/$D$9*100</f>
        <v>8.169934640522875</v>
      </c>
      <c r="F12" s="46">
        <v>5</v>
      </c>
      <c r="G12" s="12">
        <f>F12/$F$9*100</f>
        <v>12.82051282051282</v>
      </c>
      <c r="H12" s="11">
        <f>SUM(J12,L12)</f>
        <v>1</v>
      </c>
      <c r="I12" s="12">
        <f t="shared" si="5"/>
        <v>11.11111111111111</v>
      </c>
      <c r="J12" s="46">
        <v>1</v>
      </c>
      <c r="K12" s="12">
        <f t="shared" si="6"/>
        <v>14.285714285714285</v>
      </c>
      <c r="L12" s="46">
        <v>0</v>
      </c>
      <c r="M12" s="49">
        <f>L12/$L$9*100</f>
        <v>0</v>
      </c>
      <c r="N12" s="46">
        <v>58</v>
      </c>
      <c r="O12" s="12">
        <f>N12/$N$9*100</f>
        <v>9.602649006622517</v>
      </c>
      <c r="P12" s="13">
        <f>SUM(R12,T12)</f>
        <v>89</v>
      </c>
      <c r="Q12" s="12">
        <f>P12/$P$9*100</f>
        <v>8.998988877654195</v>
      </c>
      <c r="R12" s="46">
        <v>2</v>
      </c>
      <c r="S12" s="12">
        <f>R12/$R$9*100</f>
        <v>8.333333333333332</v>
      </c>
      <c r="T12" s="46">
        <v>87</v>
      </c>
      <c r="U12" s="12">
        <f>T12/$T$9*100</f>
        <v>9.015544041450777</v>
      </c>
      <c r="V12" s="64" t="s">
        <v>49</v>
      </c>
    </row>
    <row r="13" spans="1:22" s="128" customFormat="1" ht="16.5" customHeight="1">
      <c r="A13" s="121" t="s">
        <v>50</v>
      </c>
      <c r="B13" s="122">
        <f t="shared" si="8"/>
        <v>2</v>
      </c>
      <c r="C13" s="123">
        <f t="shared" si="0"/>
        <v>0.5797101449275363</v>
      </c>
      <c r="D13" s="124">
        <v>1</v>
      </c>
      <c r="E13" s="123">
        <f t="shared" si="1"/>
        <v>0.32679738562091504</v>
      </c>
      <c r="F13" s="124">
        <v>1</v>
      </c>
      <c r="G13" s="123">
        <f t="shared" si="2"/>
        <v>2.564102564102564</v>
      </c>
      <c r="H13" s="125">
        <f t="shared" si="9"/>
        <v>0</v>
      </c>
      <c r="I13" s="125">
        <f t="shared" si="5"/>
        <v>0</v>
      </c>
      <c r="J13" s="124">
        <v>0</v>
      </c>
      <c r="K13" s="125">
        <f t="shared" si="6"/>
        <v>0</v>
      </c>
      <c r="L13" s="124">
        <v>0</v>
      </c>
      <c r="M13" s="126">
        <f t="shared" si="7"/>
        <v>0</v>
      </c>
      <c r="N13" s="124">
        <v>10</v>
      </c>
      <c r="O13" s="123">
        <f t="shared" si="3"/>
        <v>1.6556291390728477</v>
      </c>
      <c r="P13" s="122">
        <f t="shared" si="10"/>
        <v>13</v>
      </c>
      <c r="Q13" s="123">
        <f t="shared" si="4"/>
        <v>1.314459049544995</v>
      </c>
      <c r="R13" s="124">
        <v>0</v>
      </c>
      <c r="S13" s="125">
        <f>R13/$R$9*100</f>
        <v>0</v>
      </c>
      <c r="T13" s="124">
        <v>13</v>
      </c>
      <c r="U13" s="123">
        <f t="shared" si="11"/>
        <v>1.3471502590673576</v>
      </c>
      <c r="V13" s="127" t="s">
        <v>4</v>
      </c>
    </row>
    <row r="14" spans="1:22" ht="16.5" customHeight="1">
      <c r="A14" s="92" t="s">
        <v>51</v>
      </c>
      <c r="B14" s="13">
        <f t="shared" si="8"/>
        <v>13</v>
      </c>
      <c r="C14" s="12">
        <f t="shared" si="0"/>
        <v>3.768115942028986</v>
      </c>
      <c r="D14" s="46">
        <v>11</v>
      </c>
      <c r="E14" s="12">
        <f t="shared" si="1"/>
        <v>3.594771241830065</v>
      </c>
      <c r="F14" s="46">
        <v>2</v>
      </c>
      <c r="G14" s="12">
        <f t="shared" si="2"/>
        <v>5.128205128205128</v>
      </c>
      <c r="H14" s="11">
        <f t="shared" si="9"/>
        <v>0</v>
      </c>
      <c r="I14" s="11">
        <f t="shared" si="5"/>
        <v>0</v>
      </c>
      <c r="J14" s="46">
        <v>0</v>
      </c>
      <c r="K14" s="11">
        <f t="shared" si="6"/>
        <v>0</v>
      </c>
      <c r="L14" s="46">
        <v>0</v>
      </c>
      <c r="M14" s="49">
        <f t="shared" si="7"/>
        <v>0</v>
      </c>
      <c r="N14" s="46">
        <v>21</v>
      </c>
      <c r="O14" s="12">
        <f t="shared" si="3"/>
        <v>3.47682119205298</v>
      </c>
      <c r="P14" s="13">
        <f t="shared" si="10"/>
        <v>22</v>
      </c>
      <c r="Q14" s="12">
        <f t="shared" si="4"/>
        <v>2.224469160768453</v>
      </c>
      <c r="R14" s="46">
        <v>0</v>
      </c>
      <c r="S14" s="11">
        <f aca="true" t="shared" si="12" ref="S14:S21">R14/$R$9*100</f>
        <v>0</v>
      </c>
      <c r="T14" s="46">
        <v>22</v>
      </c>
      <c r="U14" s="12">
        <f t="shared" si="11"/>
        <v>2.2797927461139897</v>
      </c>
      <c r="V14" s="64" t="s">
        <v>52</v>
      </c>
    </row>
    <row r="15" spans="1:22" ht="16.5" customHeight="1">
      <c r="A15" s="92" t="s">
        <v>53</v>
      </c>
      <c r="B15" s="13">
        <f t="shared" si="8"/>
        <v>2</v>
      </c>
      <c r="C15" s="12">
        <f t="shared" si="0"/>
        <v>0.5797101449275363</v>
      </c>
      <c r="D15" s="46">
        <v>1</v>
      </c>
      <c r="E15" s="12">
        <f t="shared" si="1"/>
        <v>0.32679738562091504</v>
      </c>
      <c r="F15" s="46">
        <v>1</v>
      </c>
      <c r="G15" s="12">
        <f t="shared" si="2"/>
        <v>2.564102564102564</v>
      </c>
      <c r="H15" s="11">
        <f t="shared" si="9"/>
        <v>0</v>
      </c>
      <c r="I15" s="11">
        <f t="shared" si="5"/>
        <v>0</v>
      </c>
      <c r="J15" s="46">
        <v>0</v>
      </c>
      <c r="K15" s="11">
        <f t="shared" si="6"/>
        <v>0</v>
      </c>
      <c r="L15" s="46">
        <v>0</v>
      </c>
      <c r="M15" s="49">
        <f t="shared" si="7"/>
        <v>0</v>
      </c>
      <c r="N15" s="46">
        <v>6</v>
      </c>
      <c r="O15" s="12">
        <f t="shared" si="3"/>
        <v>0.9933774834437087</v>
      </c>
      <c r="P15" s="13">
        <f t="shared" si="10"/>
        <v>8</v>
      </c>
      <c r="Q15" s="12">
        <f t="shared" si="4"/>
        <v>0.8088978766430739</v>
      </c>
      <c r="R15" s="46">
        <v>0</v>
      </c>
      <c r="S15" s="11">
        <f t="shared" si="12"/>
        <v>0</v>
      </c>
      <c r="T15" s="46">
        <v>8</v>
      </c>
      <c r="U15" s="12">
        <f t="shared" si="11"/>
        <v>0.8290155440414507</v>
      </c>
      <c r="V15" s="64" t="s">
        <v>54</v>
      </c>
    </row>
    <row r="16" spans="1:22" ht="16.5" customHeight="1">
      <c r="A16" s="91" t="s">
        <v>55</v>
      </c>
      <c r="B16" s="13">
        <f t="shared" si="8"/>
        <v>2</v>
      </c>
      <c r="C16" s="12">
        <f t="shared" si="0"/>
        <v>0.5797101449275363</v>
      </c>
      <c r="D16" s="46">
        <v>1</v>
      </c>
      <c r="E16" s="12">
        <f t="shared" si="1"/>
        <v>0.32679738562091504</v>
      </c>
      <c r="F16" s="46">
        <v>1</v>
      </c>
      <c r="G16" s="12">
        <f t="shared" si="2"/>
        <v>2.564102564102564</v>
      </c>
      <c r="H16" s="11">
        <f t="shared" si="9"/>
        <v>0</v>
      </c>
      <c r="I16" s="11">
        <f t="shared" si="5"/>
        <v>0</v>
      </c>
      <c r="J16" s="46">
        <v>0</v>
      </c>
      <c r="K16" s="11">
        <f t="shared" si="6"/>
        <v>0</v>
      </c>
      <c r="L16" s="46">
        <v>0</v>
      </c>
      <c r="M16" s="49">
        <f t="shared" si="7"/>
        <v>0</v>
      </c>
      <c r="N16" s="46">
        <v>5</v>
      </c>
      <c r="O16" s="12">
        <f t="shared" si="3"/>
        <v>0.8278145695364238</v>
      </c>
      <c r="P16" s="13">
        <f t="shared" si="10"/>
        <v>4</v>
      </c>
      <c r="Q16" s="12">
        <f t="shared" si="4"/>
        <v>0.40444893832153694</v>
      </c>
      <c r="R16" s="46">
        <v>0</v>
      </c>
      <c r="S16" s="11">
        <f t="shared" si="12"/>
        <v>0</v>
      </c>
      <c r="T16" s="46">
        <v>4</v>
      </c>
      <c r="U16" s="12">
        <f t="shared" si="11"/>
        <v>0.41450777202072536</v>
      </c>
      <c r="V16" s="64" t="s">
        <v>56</v>
      </c>
    </row>
    <row r="17" spans="1:22" ht="16.5" customHeight="1">
      <c r="A17" s="90" t="s">
        <v>57</v>
      </c>
      <c r="B17" s="10">
        <f>SUM(B18:B21)</f>
        <v>52</v>
      </c>
      <c r="C17" s="9">
        <f t="shared" si="0"/>
        <v>15.072463768115943</v>
      </c>
      <c r="D17" s="10">
        <f>SUM(D18:D21)</f>
        <v>47</v>
      </c>
      <c r="E17" s="9">
        <f t="shared" si="1"/>
        <v>15.359477124183007</v>
      </c>
      <c r="F17" s="10">
        <f>SUM(F18:F21)</f>
        <v>5</v>
      </c>
      <c r="G17" s="9">
        <f t="shared" si="2"/>
        <v>12.82051282051282</v>
      </c>
      <c r="H17" s="8">
        <f>SUM(H18:H21)</f>
        <v>1</v>
      </c>
      <c r="I17" s="9">
        <f t="shared" si="5"/>
        <v>11.11111111111111</v>
      </c>
      <c r="J17" s="8">
        <f>SUM(J18:J21)</f>
        <v>1</v>
      </c>
      <c r="K17" s="9">
        <f t="shared" si="6"/>
        <v>14.285714285714285</v>
      </c>
      <c r="L17" s="33">
        <f>SUM(L18:L21)</f>
        <v>0</v>
      </c>
      <c r="M17" s="44">
        <f t="shared" si="7"/>
        <v>0</v>
      </c>
      <c r="N17" s="10">
        <f>SUM(N18:N21)</f>
        <v>71</v>
      </c>
      <c r="O17" s="9">
        <f t="shared" si="3"/>
        <v>11.754966887417218</v>
      </c>
      <c r="P17" s="10">
        <f>SUM(P18:P21)</f>
        <v>131</v>
      </c>
      <c r="Q17" s="9">
        <f t="shared" si="4"/>
        <v>13.245702730030334</v>
      </c>
      <c r="R17" s="10">
        <f>SUM(R18:R21)</f>
        <v>3</v>
      </c>
      <c r="S17" s="32">
        <f t="shared" si="12"/>
        <v>12.5</v>
      </c>
      <c r="T17" s="8">
        <f>SUM(T18:T21)</f>
        <v>128</v>
      </c>
      <c r="U17" s="9">
        <f aca="true" t="shared" si="13" ref="U17:U37">T17/$T$9*100</f>
        <v>13.264248704663212</v>
      </c>
      <c r="V17" s="52" t="s">
        <v>58</v>
      </c>
    </row>
    <row r="18" spans="1:22" ht="16.5" customHeight="1">
      <c r="A18" s="92" t="s">
        <v>59</v>
      </c>
      <c r="B18" s="13">
        <f aca="true" t="shared" si="14" ref="B18:B37">SUM(D18,F18)</f>
        <v>4</v>
      </c>
      <c r="C18" s="12">
        <f t="shared" si="0"/>
        <v>1.1594202898550725</v>
      </c>
      <c r="D18" s="46">
        <v>3</v>
      </c>
      <c r="E18" s="12">
        <f t="shared" si="1"/>
        <v>0.9803921568627451</v>
      </c>
      <c r="F18" s="46">
        <v>1</v>
      </c>
      <c r="G18" s="12">
        <f t="shared" si="2"/>
        <v>2.564102564102564</v>
      </c>
      <c r="H18" s="11">
        <f aca="true" t="shared" si="15" ref="H18:H37">SUM(J18,L18)</f>
        <v>0</v>
      </c>
      <c r="I18" s="11">
        <f t="shared" si="5"/>
        <v>0</v>
      </c>
      <c r="J18" s="46">
        <v>0</v>
      </c>
      <c r="K18" s="11">
        <f t="shared" si="6"/>
        <v>0</v>
      </c>
      <c r="L18" s="46">
        <v>0</v>
      </c>
      <c r="M18" s="49">
        <f t="shared" si="7"/>
        <v>0</v>
      </c>
      <c r="N18" s="46">
        <v>4</v>
      </c>
      <c r="O18" s="12">
        <f t="shared" si="3"/>
        <v>0.6622516556291391</v>
      </c>
      <c r="P18" s="13">
        <f t="shared" si="10"/>
        <v>24</v>
      </c>
      <c r="Q18" s="12">
        <f t="shared" si="4"/>
        <v>2.4266936299292214</v>
      </c>
      <c r="R18" s="46">
        <v>1</v>
      </c>
      <c r="S18" s="12">
        <f t="shared" si="12"/>
        <v>4.166666666666666</v>
      </c>
      <c r="T18" s="46">
        <v>23</v>
      </c>
      <c r="U18" s="12">
        <f t="shared" si="13"/>
        <v>2.383419689119171</v>
      </c>
      <c r="V18" s="64" t="s">
        <v>5</v>
      </c>
    </row>
    <row r="19" spans="1:22" ht="16.5" customHeight="1">
      <c r="A19" s="92" t="s">
        <v>60</v>
      </c>
      <c r="B19" s="13">
        <f t="shared" si="14"/>
        <v>17</v>
      </c>
      <c r="C19" s="12">
        <f t="shared" si="0"/>
        <v>4.9275362318840585</v>
      </c>
      <c r="D19" s="46">
        <v>15</v>
      </c>
      <c r="E19" s="12">
        <f t="shared" si="1"/>
        <v>4.901960784313726</v>
      </c>
      <c r="F19" s="46">
        <v>2</v>
      </c>
      <c r="G19" s="12">
        <f t="shared" si="2"/>
        <v>5.128205128205128</v>
      </c>
      <c r="H19" s="11">
        <f t="shared" si="15"/>
        <v>1</v>
      </c>
      <c r="I19" s="12">
        <f t="shared" si="5"/>
        <v>11.11111111111111</v>
      </c>
      <c r="J19" s="46">
        <v>1</v>
      </c>
      <c r="K19" s="12">
        <f t="shared" si="6"/>
        <v>14.285714285714285</v>
      </c>
      <c r="L19" s="46">
        <v>0</v>
      </c>
      <c r="M19" s="49">
        <f t="shared" si="7"/>
        <v>0</v>
      </c>
      <c r="N19" s="46">
        <v>29</v>
      </c>
      <c r="O19" s="12">
        <f t="shared" si="3"/>
        <v>4.801324503311259</v>
      </c>
      <c r="P19" s="13">
        <f t="shared" si="10"/>
        <v>51</v>
      </c>
      <c r="Q19" s="12">
        <f t="shared" si="4"/>
        <v>5.156723963599596</v>
      </c>
      <c r="R19" s="46">
        <v>2</v>
      </c>
      <c r="S19" s="12">
        <f t="shared" si="12"/>
        <v>8.333333333333332</v>
      </c>
      <c r="T19" s="46">
        <v>49</v>
      </c>
      <c r="U19" s="12">
        <f t="shared" si="13"/>
        <v>5.077720207253885</v>
      </c>
      <c r="V19" s="64" t="s">
        <v>6</v>
      </c>
    </row>
    <row r="20" spans="1:22" ht="16.5" customHeight="1">
      <c r="A20" s="91" t="s">
        <v>61</v>
      </c>
      <c r="B20" s="13">
        <f t="shared" si="14"/>
        <v>11</v>
      </c>
      <c r="C20" s="12">
        <f t="shared" si="0"/>
        <v>3.1884057971014492</v>
      </c>
      <c r="D20" s="46">
        <v>11</v>
      </c>
      <c r="E20" s="12">
        <f t="shared" si="1"/>
        <v>3.594771241830065</v>
      </c>
      <c r="F20" s="46">
        <v>0</v>
      </c>
      <c r="G20" s="31">
        <f t="shared" si="2"/>
        <v>0</v>
      </c>
      <c r="H20" s="11">
        <f t="shared" si="15"/>
        <v>0</v>
      </c>
      <c r="I20" s="11">
        <f t="shared" si="5"/>
        <v>0</v>
      </c>
      <c r="J20" s="46">
        <v>0</v>
      </c>
      <c r="K20" s="11">
        <f t="shared" si="6"/>
        <v>0</v>
      </c>
      <c r="L20" s="46">
        <v>0</v>
      </c>
      <c r="M20" s="49">
        <f t="shared" si="7"/>
        <v>0</v>
      </c>
      <c r="N20" s="46">
        <v>17</v>
      </c>
      <c r="O20" s="12">
        <f t="shared" si="3"/>
        <v>2.814569536423841</v>
      </c>
      <c r="P20" s="13">
        <f t="shared" si="10"/>
        <v>26</v>
      </c>
      <c r="Q20" s="12">
        <f t="shared" si="4"/>
        <v>2.62891809908999</v>
      </c>
      <c r="R20" s="46">
        <v>0</v>
      </c>
      <c r="S20" s="11">
        <f t="shared" si="12"/>
        <v>0</v>
      </c>
      <c r="T20" s="46">
        <v>26</v>
      </c>
      <c r="U20" s="12">
        <f t="shared" si="13"/>
        <v>2.6943005181347153</v>
      </c>
      <c r="V20" s="64" t="s">
        <v>7</v>
      </c>
    </row>
    <row r="21" spans="1:22" ht="16.5" customHeight="1">
      <c r="A21" s="92" t="s">
        <v>62</v>
      </c>
      <c r="B21" s="13">
        <f t="shared" si="14"/>
        <v>20</v>
      </c>
      <c r="C21" s="12">
        <f t="shared" si="0"/>
        <v>5.797101449275362</v>
      </c>
      <c r="D21" s="46">
        <v>18</v>
      </c>
      <c r="E21" s="12">
        <f t="shared" si="1"/>
        <v>5.88235294117647</v>
      </c>
      <c r="F21" s="46">
        <v>2</v>
      </c>
      <c r="G21" s="12">
        <f t="shared" si="2"/>
        <v>5.128205128205128</v>
      </c>
      <c r="H21" s="11">
        <f t="shared" si="15"/>
        <v>0</v>
      </c>
      <c r="I21" s="11">
        <f t="shared" si="5"/>
        <v>0</v>
      </c>
      <c r="J21" s="46">
        <v>0</v>
      </c>
      <c r="K21" s="11">
        <f t="shared" si="6"/>
        <v>0</v>
      </c>
      <c r="L21" s="46">
        <v>0</v>
      </c>
      <c r="M21" s="49">
        <f t="shared" si="7"/>
        <v>0</v>
      </c>
      <c r="N21" s="46">
        <v>21</v>
      </c>
      <c r="O21" s="12">
        <f t="shared" si="3"/>
        <v>3.47682119205298</v>
      </c>
      <c r="P21" s="13">
        <f t="shared" si="10"/>
        <v>30</v>
      </c>
      <c r="Q21" s="12">
        <f t="shared" si="4"/>
        <v>3.0333670374115265</v>
      </c>
      <c r="R21" s="46">
        <v>0</v>
      </c>
      <c r="S21" s="11">
        <f t="shared" si="12"/>
        <v>0</v>
      </c>
      <c r="T21" s="46">
        <v>30</v>
      </c>
      <c r="U21" s="12">
        <f t="shared" si="13"/>
        <v>3.1088082901554404</v>
      </c>
      <c r="V21" s="64" t="s">
        <v>8</v>
      </c>
    </row>
    <row r="22" spans="1:22" ht="16.5" customHeight="1">
      <c r="A22" s="90" t="s">
        <v>63</v>
      </c>
      <c r="B22" s="10">
        <f>SUM(B23:B25)</f>
        <v>67</v>
      </c>
      <c r="C22" s="9">
        <f t="shared" si="0"/>
        <v>19.420289855072465</v>
      </c>
      <c r="D22" s="10">
        <f>SUM(D23:D25)</f>
        <v>64</v>
      </c>
      <c r="E22" s="9">
        <f t="shared" si="1"/>
        <v>20.915032679738562</v>
      </c>
      <c r="F22" s="10">
        <f>SUM(F23:F25)</f>
        <v>3</v>
      </c>
      <c r="G22" s="9">
        <f t="shared" si="2"/>
        <v>7.6923076923076925</v>
      </c>
      <c r="H22" s="8">
        <f>SUM(H23:H25)</f>
        <v>3</v>
      </c>
      <c r="I22" s="9">
        <f t="shared" si="5"/>
        <v>33.33333333333333</v>
      </c>
      <c r="J22" s="8">
        <f>SUM(J23:J25)</f>
        <v>1</v>
      </c>
      <c r="K22" s="9">
        <f t="shared" si="6"/>
        <v>14.285714285714285</v>
      </c>
      <c r="L22" s="33">
        <f>SUM(L23:L25)</f>
        <v>2</v>
      </c>
      <c r="M22" s="45">
        <f t="shared" si="7"/>
        <v>100</v>
      </c>
      <c r="N22" s="10">
        <f>SUM(N23:N25)</f>
        <v>89</v>
      </c>
      <c r="O22" s="9">
        <f t="shared" si="3"/>
        <v>14.735099337748345</v>
      </c>
      <c r="P22" s="10">
        <f>SUM(P23:P25)</f>
        <v>198</v>
      </c>
      <c r="Q22" s="9">
        <f t="shared" si="4"/>
        <v>20.020222446916076</v>
      </c>
      <c r="R22" s="10">
        <f>SUM(R23:R25)</f>
        <v>3</v>
      </c>
      <c r="S22" s="9">
        <f aca="true" t="shared" si="16" ref="S22:S37">R22/$R$9*100</f>
        <v>12.5</v>
      </c>
      <c r="T22" s="8">
        <f>SUM(T23:T25)</f>
        <v>195</v>
      </c>
      <c r="U22" s="9">
        <f t="shared" si="13"/>
        <v>20.207253886010363</v>
      </c>
      <c r="V22" s="52" t="s">
        <v>64</v>
      </c>
    </row>
    <row r="23" spans="1:22" ht="16.5" customHeight="1">
      <c r="A23" s="105" t="s">
        <v>96</v>
      </c>
      <c r="B23" s="13">
        <f t="shared" si="14"/>
        <v>24</v>
      </c>
      <c r="C23" s="12">
        <f t="shared" si="0"/>
        <v>6.956521739130435</v>
      </c>
      <c r="D23" s="46">
        <v>23</v>
      </c>
      <c r="E23" s="12">
        <f t="shared" si="1"/>
        <v>7.516339869281046</v>
      </c>
      <c r="F23" s="46">
        <v>1</v>
      </c>
      <c r="G23" s="12">
        <f t="shared" si="2"/>
        <v>2.564102564102564</v>
      </c>
      <c r="H23" s="11">
        <f t="shared" si="15"/>
        <v>1</v>
      </c>
      <c r="I23" s="12">
        <f t="shared" si="5"/>
        <v>11.11111111111111</v>
      </c>
      <c r="J23" s="46">
        <v>1</v>
      </c>
      <c r="K23" s="12">
        <f t="shared" si="6"/>
        <v>14.285714285714285</v>
      </c>
      <c r="L23" s="46">
        <v>0</v>
      </c>
      <c r="M23" s="49">
        <f t="shared" si="7"/>
        <v>0</v>
      </c>
      <c r="N23" s="46">
        <v>37</v>
      </c>
      <c r="O23" s="12">
        <f t="shared" si="3"/>
        <v>6.125827814569536</v>
      </c>
      <c r="P23" s="13">
        <f t="shared" si="10"/>
        <v>114</v>
      </c>
      <c r="Q23" s="12">
        <f t="shared" si="4"/>
        <v>11.526794742163801</v>
      </c>
      <c r="R23" s="46">
        <v>0</v>
      </c>
      <c r="S23" s="11">
        <f t="shared" si="16"/>
        <v>0</v>
      </c>
      <c r="T23" s="46">
        <v>114</v>
      </c>
      <c r="U23" s="12">
        <f t="shared" si="13"/>
        <v>11.813471502590673</v>
      </c>
      <c r="V23" s="64" t="s">
        <v>9</v>
      </c>
    </row>
    <row r="24" spans="1:22" ht="16.5" customHeight="1">
      <c r="A24" s="92" t="s">
        <v>65</v>
      </c>
      <c r="B24" s="13">
        <f t="shared" si="14"/>
        <v>28</v>
      </c>
      <c r="C24" s="12">
        <f t="shared" si="0"/>
        <v>8.115942028985506</v>
      </c>
      <c r="D24" s="46">
        <v>27</v>
      </c>
      <c r="E24" s="12">
        <f t="shared" si="1"/>
        <v>8.823529411764707</v>
      </c>
      <c r="F24" s="46">
        <v>1</v>
      </c>
      <c r="G24" s="12">
        <f t="shared" si="2"/>
        <v>2.564102564102564</v>
      </c>
      <c r="H24" s="11">
        <f t="shared" si="15"/>
        <v>0</v>
      </c>
      <c r="I24" s="11">
        <f t="shared" si="5"/>
        <v>0</v>
      </c>
      <c r="J24" s="46">
        <v>0</v>
      </c>
      <c r="K24" s="11">
        <f t="shared" si="6"/>
        <v>0</v>
      </c>
      <c r="L24" s="46">
        <v>0</v>
      </c>
      <c r="M24" s="49">
        <f t="shared" si="7"/>
        <v>0</v>
      </c>
      <c r="N24" s="46">
        <v>36</v>
      </c>
      <c r="O24" s="12">
        <f t="shared" si="3"/>
        <v>5.960264900662252</v>
      </c>
      <c r="P24" s="13">
        <f t="shared" si="10"/>
        <v>43</v>
      </c>
      <c r="Q24" s="12">
        <f t="shared" si="4"/>
        <v>4.3478260869565215</v>
      </c>
      <c r="R24" s="46">
        <v>2</v>
      </c>
      <c r="S24" s="12">
        <f t="shared" si="16"/>
        <v>8.333333333333332</v>
      </c>
      <c r="T24" s="46">
        <v>41</v>
      </c>
      <c r="U24" s="12">
        <f t="shared" si="13"/>
        <v>4.248704663212435</v>
      </c>
      <c r="V24" s="64" t="s">
        <v>10</v>
      </c>
    </row>
    <row r="25" spans="1:22" ht="16.5" customHeight="1">
      <c r="A25" s="92" t="s">
        <v>66</v>
      </c>
      <c r="B25" s="13">
        <f t="shared" si="14"/>
        <v>15</v>
      </c>
      <c r="C25" s="12">
        <f t="shared" si="0"/>
        <v>4.3478260869565215</v>
      </c>
      <c r="D25" s="46">
        <v>14</v>
      </c>
      <c r="E25" s="12">
        <f t="shared" si="1"/>
        <v>4.57516339869281</v>
      </c>
      <c r="F25" s="46">
        <v>1</v>
      </c>
      <c r="G25" s="12">
        <f t="shared" si="2"/>
        <v>2.564102564102564</v>
      </c>
      <c r="H25" s="11">
        <f t="shared" si="15"/>
        <v>2</v>
      </c>
      <c r="I25" s="12">
        <f t="shared" si="5"/>
        <v>22.22222222222222</v>
      </c>
      <c r="J25" s="46">
        <v>0</v>
      </c>
      <c r="K25" s="11">
        <f t="shared" si="6"/>
        <v>0</v>
      </c>
      <c r="L25" s="46">
        <v>2</v>
      </c>
      <c r="M25" s="48">
        <f t="shared" si="7"/>
        <v>100</v>
      </c>
      <c r="N25" s="46">
        <v>16</v>
      </c>
      <c r="O25" s="12">
        <f t="shared" si="3"/>
        <v>2.6490066225165565</v>
      </c>
      <c r="P25" s="13">
        <f t="shared" si="10"/>
        <v>41</v>
      </c>
      <c r="Q25" s="12">
        <f t="shared" si="4"/>
        <v>4.145601617795753</v>
      </c>
      <c r="R25" s="46">
        <v>1</v>
      </c>
      <c r="S25" s="12">
        <f t="shared" si="16"/>
        <v>4.166666666666666</v>
      </c>
      <c r="T25" s="46">
        <v>40</v>
      </c>
      <c r="U25" s="12">
        <f t="shared" si="13"/>
        <v>4.145077720207254</v>
      </c>
      <c r="V25" s="64" t="s">
        <v>11</v>
      </c>
    </row>
    <row r="26" spans="1:22" ht="16.5" customHeight="1">
      <c r="A26" s="90" t="s">
        <v>67</v>
      </c>
      <c r="B26" s="10">
        <f>SUM(B27:B30)</f>
        <v>76</v>
      </c>
      <c r="C26" s="9">
        <f t="shared" si="0"/>
        <v>22.028985507246375</v>
      </c>
      <c r="D26" s="10">
        <f>SUM(D27:D30)</f>
        <v>72</v>
      </c>
      <c r="E26" s="9">
        <f t="shared" si="1"/>
        <v>23.52941176470588</v>
      </c>
      <c r="F26" s="10">
        <f>SUM(F27:F30)</f>
        <v>4</v>
      </c>
      <c r="G26" s="9">
        <f t="shared" si="2"/>
        <v>10.256410256410255</v>
      </c>
      <c r="H26" s="11">
        <f t="shared" si="15"/>
        <v>0</v>
      </c>
      <c r="I26" s="8">
        <f t="shared" si="5"/>
        <v>0</v>
      </c>
      <c r="J26" s="8">
        <f>SUM(J27:J30)</f>
        <v>0</v>
      </c>
      <c r="K26" s="8">
        <f t="shared" si="6"/>
        <v>0</v>
      </c>
      <c r="L26" s="33">
        <f>SUM(L27:L30)</f>
        <v>0</v>
      </c>
      <c r="M26" s="44">
        <f t="shared" si="7"/>
        <v>0</v>
      </c>
      <c r="N26" s="10">
        <f>SUM(N27:N30)</f>
        <v>91</v>
      </c>
      <c r="O26" s="9">
        <f t="shared" si="3"/>
        <v>15.066225165562914</v>
      </c>
      <c r="P26" s="10">
        <f>SUM(P27:P30)</f>
        <v>172</v>
      </c>
      <c r="Q26" s="9">
        <f t="shared" si="4"/>
        <v>17.391304347826086</v>
      </c>
      <c r="R26" s="10">
        <f>SUM(R27:R30)</f>
        <v>5</v>
      </c>
      <c r="S26" s="9">
        <f t="shared" si="16"/>
        <v>20.833333333333336</v>
      </c>
      <c r="T26" s="8">
        <f>SUM(T27:T30)</f>
        <v>167</v>
      </c>
      <c r="U26" s="9">
        <f t="shared" si="13"/>
        <v>17.305699481865286</v>
      </c>
      <c r="V26" s="52" t="s">
        <v>68</v>
      </c>
    </row>
    <row r="27" spans="1:22" ht="16.5" customHeight="1">
      <c r="A27" s="105" t="s">
        <v>97</v>
      </c>
      <c r="B27" s="13">
        <f t="shared" si="14"/>
        <v>35</v>
      </c>
      <c r="C27" s="12">
        <f t="shared" si="0"/>
        <v>10.144927536231885</v>
      </c>
      <c r="D27" s="46">
        <v>33</v>
      </c>
      <c r="E27" s="12">
        <f t="shared" si="1"/>
        <v>10.784313725490197</v>
      </c>
      <c r="F27" s="46">
        <v>2</v>
      </c>
      <c r="G27" s="12">
        <f t="shared" si="2"/>
        <v>5.128205128205128</v>
      </c>
      <c r="H27" s="11">
        <f t="shared" si="15"/>
        <v>0</v>
      </c>
      <c r="I27" s="11">
        <f t="shared" si="5"/>
        <v>0</v>
      </c>
      <c r="J27" s="46">
        <v>0</v>
      </c>
      <c r="K27" s="11">
        <f t="shared" si="6"/>
        <v>0</v>
      </c>
      <c r="L27" s="46">
        <v>0</v>
      </c>
      <c r="M27" s="49">
        <f t="shared" si="7"/>
        <v>0</v>
      </c>
      <c r="N27" s="46">
        <v>45</v>
      </c>
      <c r="O27" s="12">
        <f t="shared" si="3"/>
        <v>7.450331125827815</v>
      </c>
      <c r="P27" s="13">
        <f t="shared" si="10"/>
        <v>97</v>
      </c>
      <c r="Q27" s="12">
        <f t="shared" si="4"/>
        <v>9.80788675429727</v>
      </c>
      <c r="R27" s="46">
        <v>4</v>
      </c>
      <c r="S27" s="12">
        <f t="shared" si="16"/>
        <v>16.666666666666664</v>
      </c>
      <c r="T27" s="46">
        <v>93</v>
      </c>
      <c r="U27" s="12">
        <f t="shared" si="13"/>
        <v>9.637305699481866</v>
      </c>
      <c r="V27" s="64" t="s">
        <v>12</v>
      </c>
    </row>
    <row r="28" spans="1:22" ht="16.5" customHeight="1">
      <c r="A28" s="91" t="s">
        <v>69</v>
      </c>
      <c r="B28" s="13">
        <f t="shared" si="14"/>
        <v>1</v>
      </c>
      <c r="C28" s="12">
        <f t="shared" si="0"/>
        <v>0.2898550724637681</v>
      </c>
      <c r="D28" s="46">
        <v>1</v>
      </c>
      <c r="E28" s="12">
        <f t="shared" si="1"/>
        <v>0.32679738562091504</v>
      </c>
      <c r="F28" s="46">
        <v>0</v>
      </c>
      <c r="G28" s="13">
        <f t="shared" si="2"/>
        <v>0</v>
      </c>
      <c r="H28" s="11">
        <f t="shared" si="15"/>
        <v>0</v>
      </c>
      <c r="I28" s="11">
        <f t="shared" si="5"/>
        <v>0</v>
      </c>
      <c r="J28" s="46">
        <v>0</v>
      </c>
      <c r="K28" s="11">
        <f t="shared" si="6"/>
        <v>0</v>
      </c>
      <c r="L28" s="46">
        <v>0</v>
      </c>
      <c r="M28" s="49">
        <f t="shared" si="7"/>
        <v>0</v>
      </c>
      <c r="N28" s="46">
        <v>4</v>
      </c>
      <c r="O28" s="12">
        <f t="shared" si="3"/>
        <v>0.6622516556291391</v>
      </c>
      <c r="P28" s="13">
        <f t="shared" si="10"/>
        <v>9</v>
      </c>
      <c r="Q28" s="12">
        <f t="shared" si="4"/>
        <v>0.910010111223458</v>
      </c>
      <c r="R28" s="46">
        <v>0</v>
      </c>
      <c r="S28" s="11">
        <f t="shared" si="16"/>
        <v>0</v>
      </c>
      <c r="T28" s="46">
        <v>9</v>
      </c>
      <c r="U28" s="12">
        <f t="shared" si="13"/>
        <v>0.932642487046632</v>
      </c>
      <c r="V28" s="64" t="s">
        <v>13</v>
      </c>
    </row>
    <row r="29" spans="1:22" ht="16.5" customHeight="1">
      <c r="A29" s="92" t="s">
        <v>70</v>
      </c>
      <c r="B29" s="13">
        <f t="shared" si="14"/>
        <v>22</v>
      </c>
      <c r="C29" s="12">
        <f t="shared" si="0"/>
        <v>6.3768115942028984</v>
      </c>
      <c r="D29" s="46">
        <v>21</v>
      </c>
      <c r="E29" s="12">
        <f t="shared" si="1"/>
        <v>6.862745098039216</v>
      </c>
      <c r="F29" s="46">
        <v>1</v>
      </c>
      <c r="G29" s="12">
        <f t="shared" si="2"/>
        <v>2.564102564102564</v>
      </c>
      <c r="H29" s="11">
        <f t="shared" si="15"/>
        <v>0</v>
      </c>
      <c r="I29" s="11">
        <f t="shared" si="5"/>
        <v>0</v>
      </c>
      <c r="J29" s="46">
        <v>0</v>
      </c>
      <c r="K29" s="11">
        <f t="shared" si="6"/>
        <v>0</v>
      </c>
      <c r="L29" s="46">
        <v>0</v>
      </c>
      <c r="M29" s="49">
        <f t="shared" si="7"/>
        <v>0</v>
      </c>
      <c r="N29" s="46">
        <v>23</v>
      </c>
      <c r="O29" s="12">
        <f t="shared" si="3"/>
        <v>3.80794701986755</v>
      </c>
      <c r="P29" s="13">
        <f t="shared" si="10"/>
        <v>39</v>
      </c>
      <c r="Q29" s="12">
        <f t="shared" si="4"/>
        <v>3.9433771486349847</v>
      </c>
      <c r="R29" s="46">
        <v>1</v>
      </c>
      <c r="S29" s="12">
        <f t="shared" si="16"/>
        <v>4.166666666666666</v>
      </c>
      <c r="T29" s="46">
        <v>38</v>
      </c>
      <c r="U29" s="12">
        <f t="shared" si="13"/>
        <v>3.9378238341968914</v>
      </c>
      <c r="V29" s="65" t="s">
        <v>14</v>
      </c>
    </row>
    <row r="30" spans="1:22" ht="16.5" customHeight="1">
      <c r="A30" s="92" t="s">
        <v>71</v>
      </c>
      <c r="B30" s="13">
        <f t="shared" si="14"/>
        <v>18</v>
      </c>
      <c r="C30" s="12">
        <f t="shared" si="0"/>
        <v>5.217391304347826</v>
      </c>
      <c r="D30" s="46">
        <v>17</v>
      </c>
      <c r="E30" s="12">
        <f t="shared" si="1"/>
        <v>5.555555555555555</v>
      </c>
      <c r="F30" s="46">
        <v>1</v>
      </c>
      <c r="G30" s="12">
        <f t="shared" si="2"/>
        <v>2.564102564102564</v>
      </c>
      <c r="H30" s="11">
        <f t="shared" si="15"/>
        <v>0</v>
      </c>
      <c r="I30" s="11">
        <f t="shared" si="5"/>
        <v>0</v>
      </c>
      <c r="J30" s="46">
        <v>0</v>
      </c>
      <c r="K30" s="11">
        <f t="shared" si="6"/>
        <v>0</v>
      </c>
      <c r="L30" s="46">
        <v>0</v>
      </c>
      <c r="M30" s="49">
        <f t="shared" si="7"/>
        <v>0</v>
      </c>
      <c r="N30" s="46">
        <v>19</v>
      </c>
      <c r="O30" s="12">
        <f t="shared" si="3"/>
        <v>3.145695364238411</v>
      </c>
      <c r="P30" s="13">
        <f t="shared" si="10"/>
        <v>27</v>
      </c>
      <c r="Q30" s="12">
        <f t="shared" si="4"/>
        <v>2.730030333670374</v>
      </c>
      <c r="R30" s="46">
        <v>0</v>
      </c>
      <c r="S30" s="11">
        <f t="shared" si="16"/>
        <v>0</v>
      </c>
      <c r="T30" s="46">
        <v>27</v>
      </c>
      <c r="U30" s="12">
        <f t="shared" si="13"/>
        <v>2.7979274611398965</v>
      </c>
      <c r="V30" s="65" t="s">
        <v>15</v>
      </c>
    </row>
    <row r="31" spans="1:22" ht="16.5" customHeight="1">
      <c r="A31" s="90" t="s">
        <v>72</v>
      </c>
      <c r="B31" s="10">
        <f>SUM(B32:B34)</f>
        <v>67</v>
      </c>
      <c r="C31" s="9">
        <f t="shared" si="0"/>
        <v>19.420289855072465</v>
      </c>
      <c r="D31" s="10">
        <f>SUM(D32:D34)</f>
        <v>54</v>
      </c>
      <c r="E31" s="9">
        <f t="shared" si="1"/>
        <v>17.647058823529413</v>
      </c>
      <c r="F31" s="10">
        <f>SUM(F32:F34)</f>
        <v>13</v>
      </c>
      <c r="G31" s="9">
        <f t="shared" si="2"/>
        <v>33.33333333333333</v>
      </c>
      <c r="H31" s="8">
        <f>SUM(H32:H34)</f>
        <v>1</v>
      </c>
      <c r="I31" s="9">
        <f t="shared" si="5"/>
        <v>11.11111111111111</v>
      </c>
      <c r="J31" s="8">
        <f>SUM(J32:J34)</f>
        <v>1</v>
      </c>
      <c r="K31" s="9">
        <f t="shared" si="6"/>
        <v>14.285714285714285</v>
      </c>
      <c r="L31" s="33">
        <f>SUM(L32:L34)</f>
        <v>0</v>
      </c>
      <c r="M31" s="44">
        <f t="shared" si="7"/>
        <v>0</v>
      </c>
      <c r="N31" s="10">
        <f>SUM(N32:N34)</f>
        <v>138</v>
      </c>
      <c r="O31" s="9">
        <f t="shared" si="3"/>
        <v>22.8476821192053</v>
      </c>
      <c r="P31" s="10">
        <f>SUM(P32:P34)</f>
        <v>179</v>
      </c>
      <c r="Q31" s="9">
        <f t="shared" si="4"/>
        <v>18.099089989888775</v>
      </c>
      <c r="R31" s="10">
        <f>SUM(R32:R34)</f>
        <v>5</v>
      </c>
      <c r="S31" s="9">
        <f t="shared" si="16"/>
        <v>20.833333333333336</v>
      </c>
      <c r="T31" s="8">
        <f>SUM(T32:T34)</f>
        <v>174</v>
      </c>
      <c r="U31" s="9">
        <f t="shared" si="13"/>
        <v>18.031088082901555</v>
      </c>
      <c r="V31" s="52" t="s">
        <v>73</v>
      </c>
    </row>
    <row r="32" spans="1:22" ht="16.5" customHeight="1">
      <c r="A32" s="105" t="s">
        <v>98</v>
      </c>
      <c r="B32" s="13">
        <f t="shared" si="14"/>
        <v>34</v>
      </c>
      <c r="C32" s="12">
        <f t="shared" si="0"/>
        <v>9.855072463768117</v>
      </c>
      <c r="D32" s="46">
        <v>27</v>
      </c>
      <c r="E32" s="12">
        <f t="shared" si="1"/>
        <v>8.823529411764707</v>
      </c>
      <c r="F32" s="46">
        <v>7</v>
      </c>
      <c r="G32" s="12">
        <f t="shared" si="2"/>
        <v>17.94871794871795</v>
      </c>
      <c r="H32" s="11">
        <f t="shared" si="15"/>
        <v>1</v>
      </c>
      <c r="I32" s="12">
        <f t="shared" si="5"/>
        <v>11.11111111111111</v>
      </c>
      <c r="J32" s="46">
        <v>1</v>
      </c>
      <c r="K32" s="12">
        <f t="shared" si="6"/>
        <v>14.285714285714285</v>
      </c>
      <c r="L32" s="46">
        <v>0</v>
      </c>
      <c r="M32" s="49">
        <f t="shared" si="7"/>
        <v>0</v>
      </c>
      <c r="N32" s="46">
        <v>87</v>
      </c>
      <c r="O32" s="12">
        <f t="shared" si="3"/>
        <v>14.403973509933774</v>
      </c>
      <c r="P32" s="13">
        <f t="shared" si="10"/>
        <v>112</v>
      </c>
      <c r="Q32" s="12">
        <f t="shared" si="4"/>
        <v>11.324570273003033</v>
      </c>
      <c r="R32" s="46">
        <v>3</v>
      </c>
      <c r="S32" s="12">
        <f t="shared" si="16"/>
        <v>12.5</v>
      </c>
      <c r="T32" s="46">
        <v>109</v>
      </c>
      <c r="U32" s="12">
        <f t="shared" si="13"/>
        <v>11.295336787564766</v>
      </c>
      <c r="V32" s="64" t="s">
        <v>16</v>
      </c>
    </row>
    <row r="33" spans="1:22" ht="16.5" customHeight="1">
      <c r="A33" s="92" t="s">
        <v>74</v>
      </c>
      <c r="B33" s="13">
        <f t="shared" si="14"/>
        <v>31</v>
      </c>
      <c r="C33" s="12">
        <f t="shared" si="0"/>
        <v>8.985507246376812</v>
      </c>
      <c r="D33" s="46">
        <v>26</v>
      </c>
      <c r="E33" s="12">
        <f t="shared" si="1"/>
        <v>8.49673202614379</v>
      </c>
      <c r="F33" s="46">
        <v>5</v>
      </c>
      <c r="G33" s="12">
        <f t="shared" si="2"/>
        <v>12.82051282051282</v>
      </c>
      <c r="H33" s="11">
        <f t="shared" si="15"/>
        <v>0</v>
      </c>
      <c r="I33" s="11">
        <f t="shared" si="5"/>
        <v>0</v>
      </c>
      <c r="J33" s="46">
        <v>0</v>
      </c>
      <c r="K33" s="11">
        <f t="shared" si="6"/>
        <v>0</v>
      </c>
      <c r="L33" s="46">
        <v>0</v>
      </c>
      <c r="M33" s="49">
        <f t="shared" si="7"/>
        <v>0</v>
      </c>
      <c r="N33" s="46">
        <v>44</v>
      </c>
      <c r="O33" s="12">
        <f t="shared" si="3"/>
        <v>7.28476821192053</v>
      </c>
      <c r="P33" s="13">
        <f t="shared" si="10"/>
        <v>60</v>
      </c>
      <c r="Q33" s="12">
        <f t="shared" si="4"/>
        <v>6.066734074823053</v>
      </c>
      <c r="R33" s="46">
        <v>2</v>
      </c>
      <c r="S33" s="12">
        <f t="shared" si="16"/>
        <v>8.333333333333332</v>
      </c>
      <c r="T33" s="46">
        <v>58</v>
      </c>
      <c r="U33" s="12">
        <f t="shared" si="13"/>
        <v>6.010362694300518</v>
      </c>
      <c r="V33" s="64" t="s">
        <v>75</v>
      </c>
    </row>
    <row r="34" spans="1:22" ht="16.5" customHeight="1">
      <c r="A34" s="92" t="s">
        <v>76</v>
      </c>
      <c r="B34" s="13">
        <f t="shared" si="14"/>
        <v>2</v>
      </c>
      <c r="C34" s="12">
        <f t="shared" si="0"/>
        <v>0.5797101449275363</v>
      </c>
      <c r="D34" s="46">
        <v>1</v>
      </c>
      <c r="E34" s="12">
        <f t="shared" si="1"/>
        <v>0.32679738562091504</v>
      </c>
      <c r="F34" s="46">
        <v>1</v>
      </c>
      <c r="G34" s="12">
        <f t="shared" si="2"/>
        <v>2.564102564102564</v>
      </c>
      <c r="H34" s="11">
        <f t="shared" si="15"/>
        <v>0</v>
      </c>
      <c r="I34" s="11">
        <f t="shared" si="5"/>
        <v>0</v>
      </c>
      <c r="J34" s="46">
        <v>0</v>
      </c>
      <c r="K34" s="11">
        <f t="shared" si="6"/>
        <v>0</v>
      </c>
      <c r="L34" s="46">
        <v>0</v>
      </c>
      <c r="M34" s="49">
        <f t="shared" si="7"/>
        <v>0</v>
      </c>
      <c r="N34" s="46">
        <v>7</v>
      </c>
      <c r="O34" s="12">
        <f t="shared" si="3"/>
        <v>1.1589403973509933</v>
      </c>
      <c r="P34" s="13">
        <f t="shared" si="10"/>
        <v>7</v>
      </c>
      <c r="Q34" s="12">
        <f t="shared" si="4"/>
        <v>0.7077856420626896</v>
      </c>
      <c r="R34" s="46">
        <v>0</v>
      </c>
      <c r="S34" s="11">
        <f t="shared" si="16"/>
        <v>0</v>
      </c>
      <c r="T34" s="46">
        <v>7</v>
      </c>
      <c r="U34" s="12">
        <f t="shared" si="13"/>
        <v>0.7253886010362695</v>
      </c>
      <c r="V34" s="64" t="s">
        <v>17</v>
      </c>
    </row>
    <row r="35" spans="1:22" ht="16.5" customHeight="1">
      <c r="A35" s="90" t="s">
        <v>77</v>
      </c>
      <c r="B35" s="10">
        <f>SUM(B36:B37)</f>
        <v>23</v>
      </c>
      <c r="C35" s="9">
        <f t="shared" si="0"/>
        <v>6.666666666666667</v>
      </c>
      <c r="D35" s="10">
        <f>SUM(D36:D37)</f>
        <v>19</v>
      </c>
      <c r="E35" s="9">
        <f t="shared" si="1"/>
        <v>6.209150326797386</v>
      </c>
      <c r="F35" s="10">
        <f>SUM(F36:F37)</f>
        <v>4</v>
      </c>
      <c r="G35" s="9">
        <f t="shared" si="2"/>
        <v>10.256410256410255</v>
      </c>
      <c r="H35" s="8">
        <f>SUM(H36:H37)</f>
        <v>1</v>
      </c>
      <c r="I35" s="9">
        <f t="shared" si="5"/>
        <v>11.11111111111111</v>
      </c>
      <c r="J35" s="8">
        <f>SUM(J36:J37)</f>
        <v>1</v>
      </c>
      <c r="K35" s="9">
        <f t="shared" si="6"/>
        <v>14.285714285714285</v>
      </c>
      <c r="L35" s="33">
        <f>SUM(L36:L37)</f>
        <v>0</v>
      </c>
      <c r="M35" s="44">
        <f t="shared" si="7"/>
        <v>0</v>
      </c>
      <c r="N35" s="10">
        <f>SUM(N36:N37)</f>
        <v>36</v>
      </c>
      <c r="O35" s="9">
        <f>N35/$N$9*100</f>
        <v>5.960264900662252</v>
      </c>
      <c r="P35" s="10">
        <f>SUM(P36:P37)</f>
        <v>62</v>
      </c>
      <c r="Q35" s="9">
        <f t="shared" si="4"/>
        <v>6.268958543983821</v>
      </c>
      <c r="R35" s="10">
        <f>SUM(R36:R37)</f>
        <v>6</v>
      </c>
      <c r="S35" s="9">
        <f t="shared" si="16"/>
        <v>25</v>
      </c>
      <c r="T35" s="8">
        <f>SUM(T36:T37)</f>
        <v>56</v>
      </c>
      <c r="U35" s="9">
        <f t="shared" si="13"/>
        <v>5.803108808290156</v>
      </c>
      <c r="V35" s="52" t="s">
        <v>78</v>
      </c>
    </row>
    <row r="36" spans="1:22" ht="16.5" customHeight="1">
      <c r="A36" s="92" t="s">
        <v>79</v>
      </c>
      <c r="B36" s="13">
        <f t="shared" si="14"/>
        <v>11</v>
      </c>
      <c r="C36" s="12">
        <f t="shared" si="0"/>
        <v>3.1884057971014492</v>
      </c>
      <c r="D36" s="46">
        <v>10</v>
      </c>
      <c r="E36" s="12">
        <f t="shared" si="1"/>
        <v>3.2679738562091507</v>
      </c>
      <c r="F36" s="46">
        <v>1</v>
      </c>
      <c r="G36" s="12">
        <f t="shared" si="2"/>
        <v>2.564102564102564</v>
      </c>
      <c r="H36" s="11">
        <f t="shared" si="15"/>
        <v>0</v>
      </c>
      <c r="I36" s="11">
        <f t="shared" si="5"/>
        <v>0</v>
      </c>
      <c r="J36" s="46">
        <v>0</v>
      </c>
      <c r="K36" s="11">
        <f t="shared" si="6"/>
        <v>0</v>
      </c>
      <c r="L36" s="46">
        <v>0</v>
      </c>
      <c r="M36" s="49">
        <f t="shared" si="7"/>
        <v>0</v>
      </c>
      <c r="N36" s="46">
        <v>19</v>
      </c>
      <c r="O36" s="12">
        <f>N36/$N$9*100</f>
        <v>3.145695364238411</v>
      </c>
      <c r="P36" s="13">
        <f t="shared" si="10"/>
        <v>41</v>
      </c>
      <c r="Q36" s="12">
        <f t="shared" si="4"/>
        <v>4.145601617795753</v>
      </c>
      <c r="R36" s="46">
        <v>4</v>
      </c>
      <c r="S36" s="12">
        <f t="shared" si="16"/>
        <v>16.666666666666664</v>
      </c>
      <c r="T36" s="46">
        <v>37</v>
      </c>
      <c r="U36" s="12">
        <f t="shared" si="13"/>
        <v>3.83419689119171</v>
      </c>
      <c r="V36" s="64" t="s">
        <v>18</v>
      </c>
    </row>
    <row r="37" spans="1:22" ht="16.5" customHeight="1" thickBot="1">
      <c r="A37" s="93" t="s">
        <v>80</v>
      </c>
      <c r="B37" s="14">
        <f t="shared" si="14"/>
        <v>12</v>
      </c>
      <c r="C37" s="15">
        <f t="shared" si="0"/>
        <v>3.4782608695652173</v>
      </c>
      <c r="D37" s="47">
        <v>9</v>
      </c>
      <c r="E37" s="15">
        <f t="shared" si="1"/>
        <v>2.941176470588235</v>
      </c>
      <c r="F37" s="47">
        <v>3</v>
      </c>
      <c r="G37" s="15">
        <f t="shared" si="2"/>
        <v>7.6923076923076925</v>
      </c>
      <c r="H37" s="14">
        <f t="shared" si="15"/>
        <v>1</v>
      </c>
      <c r="I37" s="15">
        <f t="shared" si="5"/>
        <v>11.11111111111111</v>
      </c>
      <c r="J37" s="47">
        <v>1</v>
      </c>
      <c r="K37" s="15">
        <f t="shared" si="6"/>
        <v>14.285714285714285</v>
      </c>
      <c r="L37" s="47">
        <v>0</v>
      </c>
      <c r="M37" s="51">
        <f t="shared" si="7"/>
        <v>0</v>
      </c>
      <c r="N37" s="47">
        <v>17</v>
      </c>
      <c r="O37" s="15">
        <f>N37/$N$9*100</f>
        <v>2.814569536423841</v>
      </c>
      <c r="P37" s="14">
        <f t="shared" si="10"/>
        <v>21</v>
      </c>
      <c r="Q37" s="15">
        <f t="shared" si="4"/>
        <v>2.1233569261880687</v>
      </c>
      <c r="R37" s="47">
        <v>2</v>
      </c>
      <c r="S37" s="15">
        <f t="shared" si="16"/>
        <v>8.333333333333332</v>
      </c>
      <c r="T37" s="47">
        <v>19</v>
      </c>
      <c r="U37" s="15">
        <f t="shared" si="13"/>
        <v>1.9689119170984457</v>
      </c>
      <c r="V37" s="66" t="s">
        <v>19</v>
      </c>
    </row>
    <row r="38" spans="1:22" ht="15" customHeight="1">
      <c r="A38" s="104"/>
      <c r="B38" s="11"/>
      <c r="C38" s="12"/>
      <c r="D38" s="11"/>
      <c r="E38" s="12"/>
      <c r="F38" s="11"/>
      <c r="G38" s="12"/>
      <c r="H38" s="12"/>
      <c r="I38" s="12"/>
      <c r="J38" s="12"/>
      <c r="K38" s="12"/>
      <c r="L38" s="42"/>
      <c r="M38" s="42"/>
      <c r="N38" s="11"/>
      <c r="O38" s="12"/>
      <c r="P38" s="11"/>
      <c r="Q38" s="12"/>
      <c r="R38" s="11"/>
      <c r="S38" s="12"/>
      <c r="T38" s="11"/>
      <c r="U38" s="12"/>
      <c r="V38" s="43"/>
    </row>
  </sheetData>
  <sheetProtection/>
  <mergeCells count="5">
    <mergeCell ref="A1:K1"/>
    <mergeCell ref="A3:K3"/>
    <mergeCell ref="V5:V8"/>
    <mergeCell ref="L3:V3"/>
    <mergeCell ref="L1:M1"/>
  </mergeCells>
  <printOptions horizontalCentered="1"/>
  <pageMargins left="0.7874015748031497" right="0.7874015748031497" top="1.1811023622047245" bottom="0.7086614173228347" header="0.3937007874015748" footer="0.3937007874015748"/>
  <pageSetup firstPageNumber="210" useFirstPageNumber="1" horizontalDpi="300" verticalDpi="300" orientation="portrait" paperSize="9" r:id="rId1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中央健康保險局會計室</dc:creator>
  <cp:keywords/>
  <dc:description/>
  <cp:lastModifiedBy>a110537</cp:lastModifiedBy>
  <cp:lastPrinted>2013-08-22T05:38:54Z</cp:lastPrinted>
  <dcterms:created xsi:type="dcterms:W3CDTF">1996-12-18T08:21:35Z</dcterms:created>
  <dcterms:modified xsi:type="dcterms:W3CDTF">2013-10-28T02:51:40Z</dcterms:modified>
  <cp:category/>
  <cp:version/>
  <cp:contentType/>
  <cp:contentStatus/>
</cp:coreProperties>
</file>